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2240" tabRatio="945"/>
  </bookViews>
  <sheets>
    <sheet name="File_Partner_info" sheetId="30" r:id="rId1"/>
    <sheet name="Energy_balance_baseline" sheetId="2" r:id="rId2"/>
    <sheet name="Projected_energy_balance_target" sheetId="36" r:id="rId3"/>
    <sheet name="Emission factors" sheetId="37" r:id="rId4"/>
    <sheet name="1.Municipal buildings" sheetId="3" r:id="rId5"/>
    <sheet name="2.Tertiary buildings" sheetId="13" r:id="rId6"/>
    <sheet name="3.Residential buildings" sheetId="23" r:id="rId7"/>
    <sheet name="4.Public lighting" sheetId="6" r:id="rId8"/>
    <sheet name="5.Industry-Non ETS" sheetId="24" r:id="rId9"/>
    <sheet name="6.Industry-ETS" sheetId="25" r:id="rId10"/>
    <sheet name="7.AgricultureForestryFisheries" sheetId="26" r:id="rId11"/>
    <sheet name="8.Municipal fleet" sheetId="29" r:id="rId12"/>
    <sheet name="9.Private and commercial fleet" sheetId="22" r:id="rId13"/>
    <sheet name="10.Public transport" sheetId="28" r:id="rId14"/>
    <sheet name="Energy_supply" sheetId="32" r:id="rId15"/>
    <sheet name="Misc" sheetId="31" r:id="rId16"/>
    <sheet name="General Instructions" sheetId="34" r:id="rId17"/>
  </sheets>
  <definedNames>
    <definedName name="_Toc507421082" localSheetId="14">Energy_supply!#REF!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3" i="32" l="1"/>
  <c r="M113" i="32"/>
  <c r="N113" i="32"/>
  <c r="K113" i="32"/>
  <c r="R126" i="22"/>
  <c r="B61" i="6" l="1"/>
  <c r="B60" i="6"/>
  <c r="B59" i="6"/>
  <c r="B58" i="6"/>
  <c r="B57" i="6"/>
  <c r="C168" i="32"/>
  <c r="Q168" i="32"/>
  <c r="R168" i="32"/>
  <c r="P141" i="32"/>
  <c r="O141" i="32"/>
  <c r="Q157" i="32"/>
  <c r="R157" i="32"/>
  <c r="Q146" i="32"/>
  <c r="R146" i="32"/>
  <c r="Q135" i="32"/>
  <c r="R135" i="32"/>
  <c r="O163" i="32"/>
  <c r="S167" i="32"/>
  <c r="P167" i="32"/>
  <c r="O167" i="32"/>
  <c r="S166" i="32"/>
  <c r="P166" i="32"/>
  <c r="O166" i="32"/>
  <c r="S165" i="32"/>
  <c r="P165" i="32"/>
  <c r="O165" i="32"/>
  <c r="S164" i="32"/>
  <c r="P164" i="32"/>
  <c r="O164" i="32"/>
  <c r="S163" i="32"/>
  <c r="P163" i="32"/>
  <c r="S156" i="32"/>
  <c r="P156" i="32"/>
  <c r="O156" i="32"/>
  <c r="S155" i="32"/>
  <c r="P155" i="32"/>
  <c r="O155" i="32"/>
  <c r="S154" i="32"/>
  <c r="P154" i="32"/>
  <c r="O154" i="32"/>
  <c r="S153" i="32"/>
  <c r="P153" i="32"/>
  <c r="P157" i="32" s="1"/>
  <c r="O153" i="32"/>
  <c r="S152" i="32"/>
  <c r="P152" i="32"/>
  <c r="O152" i="32"/>
  <c r="O157" i="32" s="1"/>
  <c r="S145" i="32"/>
  <c r="P145" i="32"/>
  <c r="O145" i="32"/>
  <c r="S144" i="32"/>
  <c r="P144" i="32"/>
  <c r="O144" i="32"/>
  <c r="S143" i="32"/>
  <c r="P143" i="32"/>
  <c r="O143" i="32"/>
  <c r="S142" i="32"/>
  <c r="P142" i="32"/>
  <c r="O142" i="32"/>
  <c r="O146" i="32" s="1"/>
  <c r="S141" i="32"/>
  <c r="S134" i="32"/>
  <c r="P134" i="32"/>
  <c r="O134" i="32"/>
  <c r="S133" i="32"/>
  <c r="P133" i="32"/>
  <c r="O133" i="32"/>
  <c r="S132" i="32"/>
  <c r="P132" i="32"/>
  <c r="O132" i="32"/>
  <c r="S131" i="32"/>
  <c r="P131" i="32"/>
  <c r="O131" i="32"/>
  <c r="S130" i="32"/>
  <c r="P130" i="32"/>
  <c r="O130" i="32"/>
  <c r="S120" i="32"/>
  <c r="S121" i="32"/>
  <c r="S122" i="32"/>
  <c r="S123" i="32"/>
  <c r="S119" i="32"/>
  <c r="P120" i="32"/>
  <c r="P121" i="32"/>
  <c r="P122" i="32"/>
  <c r="P123" i="32"/>
  <c r="P119" i="32"/>
  <c r="O120" i="32"/>
  <c r="O121" i="32"/>
  <c r="O122" i="32"/>
  <c r="O123" i="32"/>
  <c r="O119" i="32"/>
  <c r="Q124" i="32"/>
  <c r="R124" i="32"/>
  <c r="N168" i="32"/>
  <c r="M168" i="32"/>
  <c r="L168" i="32"/>
  <c r="K168" i="32"/>
  <c r="J168" i="32"/>
  <c r="I168" i="32"/>
  <c r="H168" i="32"/>
  <c r="G168" i="32"/>
  <c r="F168" i="32"/>
  <c r="E168" i="32"/>
  <c r="D168" i="32"/>
  <c r="N157" i="32"/>
  <c r="M157" i="32"/>
  <c r="L157" i="32"/>
  <c r="K157" i="32"/>
  <c r="J157" i="32"/>
  <c r="I157" i="32"/>
  <c r="H157" i="32"/>
  <c r="G157" i="32"/>
  <c r="F157" i="32"/>
  <c r="E157" i="32"/>
  <c r="D157" i="32"/>
  <c r="C157" i="32"/>
  <c r="N146" i="32"/>
  <c r="M146" i="32"/>
  <c r="L146" i="32"/>
  <c r="K146" i="32"/>
  <c r="J146" i="32"/>
  <c r="I146" i="32"/>
  <c r="H146" i="32"/>
  <c r="G146" i="32"/>
  <c r="F146" i="32"/>
  <c r="E146" i="32"/>
  <c r="D146" i="32"/>
  <c r="C146" i="32"/>
  <c r="N135" i="32"/>
  <c r="M135" i="32"/>
  <c r="L135" i="32"/>
  <c r="K135" i="32"/>
  <c r="J135" i="32"/>
  <c r="I135" i="32"/>
  <c r="H135" i="32"/>
  <c r="G135" i="32"/>
  <c r="F135" i="32"/>
  <c r="E135" i="32"/>
  <c r="D135" i="32"/>
  <c r="C135" i="32"/>
  <c r="N124" i="32"/>
  <c r="M124" i="32"/>
  <c r="L124" i="32"/>
  <c r="K124" i="32"/>
  <c r="J124" i="32"/>
  <c r="I124" i="32"/>
  <c r="H124" i="32"/>
  <c r="G124" i="32"/>
  <c r="F124" i="32"/>
  <c r="E124" i="32"/>
  <c r="D124" i="32"/>
  <c r="C124" i="32"/>
  <c r="P168" i="32" l="1"/>
  <c r="P146" i="32"/>
  <c r="O168" i="32"/>
  <c r="O135" i="32"/>
  <c r="P135" i="32"/>
  <c r="P124" i="32"/>
  <c r="O124" i="32"/>
  <c r="F100" i="26" l="1"/>
  <c r="R103" i="26"/>
  <c r="Q103" i="26"/>
  <c r="P103" i="26"/>
  <c r="O103" i="26"/>
  <c r="N103" i="26"/>
  <c r="M103" i="26"/>
  <c r="L103" i="26"/>
  <c r="K103" i="26"/>
  <c r="J103" i="26"/>
  <c r="I103" i="26"/>
  <c r="H103" i="26"/>
  <c r="G103" i="26"/>
  <c r="F103" i="26"/>
  <c r="E103" i="26"/>
  <c r="D103" i="26"/>
  <c r="R102" i="26"/>
  <c r="Q102" i="26"/>
  <c r="P102" i="26"/>
  <c r="O102" i="26"/>
  <c r="N102" i="26"/>
  <c r="M102" i="26"/>
  <c r="L102" i="26"/>
  <c r="K102" i="26"/>
  <c r="J102" i="26"/>
  <c r="I102" i="26"/>
  <c r="H102" i="26"/>
  <c r="G102" i="26"/>
  <c r="F102" i="26"/>
  <c r="E102" i="26"/>
  <c r="D102" i="26"/>
  <c r="R101" i="26"/>
  <c r="Q101" i="26"/>
  <c r="P101" i="26"/>
  <c r="O101" i="26"/>
  <c r="N101" i="26"/>
  <c r="M101" i="26"/>
  <c r="L101" i="26"/>
  <c r="K101" i="26"/>
  <c r="J101" i="26"/>
  <c r="I101" i="26"/>
  <c r="H101" i="26"/>
  <c r="G101" i="26"/>
  <c r="F101" i="26"/>
  <c r="E101" i="26"/>
  <c r="D101" i="26"/>
  <c r="R100" i="26"/>
  <c r="Q100" i="26"/>
  <c r="P100" i="26"/>
  <c r="O100" i="26"/>
  <c r="N100" i="26"/>
  <c r="M100" i="26"/>
  <c r="L100" i="26"/>
  <c r="K100" i="26"/>
  <c r="J100" i="26"/>
  <c r="I100" i="26"/>
  <c r="H100" i="26"/>
  <c r="G100" i="26"/>
  <c r="E100" i="26"/>
  <c r="D100" i="26"/>
  <c r="R99" i="26"/>
  <c r="Q99" i="26"/>
  <c r="P99" i="26"/>
  <c r="O99" i="26"/>
  <c r="N99" i="26"/>
  <c r="M99" i="26"/>
  <c r="L99" i="26"/>
  <c r="K99" i="26"/>
  <c r="J99" i="26"/>
  <c r="I99" i="26"/>
  <c r="H99" i="26"/>
  <c r="G99" i="26"/>
  <c r="F99" i="26"/>
  <c r="E99" i="26"/>
  <c r="D99" i="26"/>
  <c r="V94" i="26"/>
  <c r="B94" i="26"/>
  <c r="B103" i="26" s="1"/>
  <c r="V93" i="26"/>
  <c r="B93" i="26"/>
  <c r="B102" i="26" s="1"/>
  <c r="V92" i="26"/>
  <c r="B92" i="26"/>
  <c r="B101" i="26" s="1"/>
  <c r="V91" i="26"/>
  <c r="B91" i="26"/>
  <c r="B100" i="26" s="1"/>
  <c r="V90" i="26"/>
  <c r="B90" i="26"/>
  <c r="B99" i="26" s="1"/>
  <c r="J102" i="25"/>
  <c r="R103" i="25"/>
  <c r="Q103" i="25"/>
  <c r="P103" i="25"/>
  <c r="O103" i="25"/>
  <c r="N103" i="25"/>
  <c r="M103" i="25"/>
  <c r="L103" i="25"/>
  <c r="K103" i="25"/>
  <c r="J103" i="25"/>
  <c r="I103" i="25"/>
  <c r="H103" i="25"/>
  <c r="G103" i="25"/>
  <c r="F103" i="25"/>
  <c r="E103" i="25"/>
  <c r="D103" i="25"/>
  <c r="R102" i="25"/>
  <c r="Q102" i="25"/>
  <c r="P102" i="25"/>
  <c r="O102" i="25"/>
  <c r="N102" i="25"/>
  <c r="M102" i="25"/>
  <c r="L102" i="25"/>
  <c r="K102" i="25"/>
  <c r="I102" i="25"/>
  <c r="H102" i="25"/>
  <c r="G102" i="25"/>
  <c r="F102" i="25"/>
  <c r="E102" i="25"/>
  <c r="D102" i="25"/>
  <c r="R101" i="25"/>
  <c r="Q101" i="25"/>
  <c r="P101" i="25"/>
  <c r="O101" i="25"/>
  <c r="N101" i="25"/>
  <c r="M101" i="25"/>
  <c r="L101" i="25"/>
  <c r="K101" i="25"/>
  <c r="J101" i="25"/>
  <c r="I101" i="25"/>
  <c r="H101" i="25"/>
  <c r="G101" i="25"/>
  <c r="F101" i="25"/>
  <c r="E101" i="25"/>
  <c r="D101" i="25"/>
  <c r="R100" i="25"/>
  <c r="Q100" i="25"/>
  <c r="P100" i="25"/>
  <c r="O100" i="25"/>
  <c r="N100" i="25"/>
  <c r="M100" i="25"/>
  <c r="L100" i="25"/>
  <c r="K100" i="25"/>
  <c r="J100" i="25"/>
  <c r="I100" i="25"/>
  <c r="H100" i="25"/>
  <c r="G100" i="25"/>
  <c r="F100" i="25"/>
  <c r="E100" i="25"/>
  <c r="D100" i="25"/>
  <c r="R99" i="25"/>
  <c r="Q99" i="25"/>
  <c r="P99" i="25"/>
  <c r="O99" i="25"/>
  <c r="N99" i="25"/>
  <c r="M99" i="25"/>
  <c r="L99" i="25"/>
  <c r="K99" i="25"/>
  <c r="J99" i="25"/>
  <c r="I99" i="25"/>
  <c r="H99" i="25"/>
  <c r="G99" i="25"/>
  <c r="F99" i="25"/>
  <c r="E99" i="25"/>
  <c r="D99" i="25"/>
  <c r="V94" i="25"/>
  <c r="B94" i="25"/>
  <c r="B103" i="25" s="1"/>
  <c r="V93" i="25"/>
  <c r="B93" i="25"/>
  <c r="B102" i="25" s="1"/>
  <c r="V92" i="25"/>
  <c r="B92" i="25"/>
  <c r="B101" i="25" s="1"/>
  <c r="V91" i="25"/>
  <c r="B91" i="25"/>
  <c r="B100" i="25" s="1"/>
  <c r="V90" i="25"/>
  <c r="B90" i="25"/>
  <c r="B99" i="25" s="1"/>
  <c r="H99" i="24"/>
  <c r="R103" i="24"/>
  <c r="Q103" i="24"/>
  <c r="P103" i="24"/>
  <c r="O103" i="24"/>
  <c r="N103" i="24"/>
  <c r="M103" i="24"/>
  <c r="L103" i="24"/>
  <c r="K103" i="24"/>
  <c r="J103" i="24"/>
  <c r="I103" i="24"/>
  <c r="H103" i="24"/>
  <c r="G103" i="24"/>
  <c r="F103" i="24"/>
  <c r="E103" i="24"/>
  <c r="D103" i="24"/>
  <c r="R102" i="24"/>
  <c r="Q102" i="24"/>
  <c r="P102" i="24"/>
  <c r="O102" i="24"/>
  <c r="N102" i="24"/>
  <c r="M102" i="24"/>
  <c r="L102" i="24"/>
  <c r="K102" i="24"/>
  <c r="J102" i="24"/>
  <c r="I102" i="24"/>
  <c r="H102" i="24"/>
  <c r="G102" i="24"/>
  <c r="F102" i="24"/>
  <c r="E102" i="24"/>
  <c r="D102" i="24"/>
  <c r="R101" i="24"/>
  <c r="Q101" i="24"/>
  <c r="P101" i="24"/>
  <c r="O101" i="24"/>
  <c r="N101" i="24"/>
  <c r="M101" i="24"/>
  <c r="L101" i="24"/>
  <c r="K101" i="24"/>
  <c r="J101" i="24"/>
  <c r="I101" i="24"/>
  <c r="H101" i="24"/>
  <c r="G101" i="24"/>
  <c r="F101" i="24"/>
  <c r="E101" i="24"/>
  <c r="D101" i="24"/>
  <c r="R100" i="24"/>
  <c r="Q100" i="24"/>
  <c r="P100" i="24"/>
  <c r="O100" i="24"/>
  <c r="N100" i="24"/>
  <c r="M100" i="24"/>
  <c r="L100" i="24"/>
  <c r="K100" i="24"/>
  <c r="J100" i="24"/>
  <c r="I100" i="24"/>
  <c r="H100" i="24"/>
  <c r="G100" i="24"/>
  <c r="F100" i="24"/>
  <c r="E100" i="24"/>
  <c r="D100" i="24"/>
  <c r="R99" i="24"/>
  <c r="Q99" i="24"/>
  <c r="P99" i="24"/>
  <c r="O99" i="24"/>
  <c r="N99" i="24"/>
  <c r="M99" i="24"/>
  <c r="L99" i="24"/>
  <c r="K99" i="24"/>
  <c r="J99" i="24"/>
  <c r="I99" i="24"/>
  <c r="G99" i="24"/>
  <c r="F99" i="24"/>
  <c r="E99" i="24"/>
  <c r="D99" i="24"/>
  <c r="V94" i="24"/>
  <c r="B94" i="24"/>
  <c r="B103" i="24" s="1"/>
  <c r="V93" i="24"/>
  <c r="B93" i="24"/>
  <c r="B102" i="24" s="1"/>
  <c r="V92" i="24"/>
  <c r="B92" i="24"/>
  <c r="B101" i="24" s="1"/>
  <c r="V91" i="24"/>
  <c r="B91" i="24"/>
  <c r="B100" i="24" s="1"/>
  <c r="V90" i="24"/>
  <c r="B90" i="24"/>
  <c r="B99" i="24" s="1"/>
  <c r="R103" i="23"/>
  <c r="E99" i="23"/>
  <c r="F99" i="23"/>
  <c r="G99" i="23"/>
  <c r="H99" i="23"/>
  <c r="I99" i="23"/>
  <c r="J99" i="23"/>
  <c r="K99" i="23"/>
  <c r="L99" i="23"/>
  <c r="M99" i="23"/>
  <c r="N99" i="23"/>
  <c r="O99" i="23"/>
  <c r="P99" i="23"/>
  <c r="Q99" i="23"/>
  <c r="R99" i="23"/>
  <c r="E100" i="23"/>
  <c r="F100" i="23"/>
  <c r="G100" i="23"/>
  <c r="H100" i="23"/>
  <c r="I100" i="23"/>
  <c r="J100" i="23"/>
  <c r="K100" i="23"/>
  <c r="L100" i="23"/>
  <c r="M100" i="23"/>
  <c r="N100" i="23"/>
  <c r="O100" i="23"/>
  <c r="P100" i="23"/>
  <c r="Q100" i="23"/>
  <c r="R100" i="23"/>
  <c r="E101" i="23"/>
  <c r="F101" i="23"/>
  <c r="G101" i="23"/>
  <c r="H101" i="23"/>
  <c r="I101" i="23"/>
  <c r="J101" i="23"/>
  <c r="K101" i="23"/>
  <c r="L101" i="23"/>
  <c r="M101" i="23"/>
  <c r="N101" i="23"/>
  <c r="O101" i="23"/>
  <c r="P101" i="23"/>
  <c r="U92" i="23" s="1"/>
  <c r="Q101" i="23"/>
  <c r="R101" i="23"/>
  <c r="E102" i="23"/>
  <c r="F102" i="23"/>
  <c r="G102" i="23"/>
  <c r="H102" i="23"/>
  <c r="I102" i="23"/>
  <c r="J102" i="23"/>
  <c r="K102" i="23"/>
  <c r="L102" i="23"/>
  <c r="M102" i="23"/>
  <c r="N102" i="23"/>
  <c r="O102" i="23"/>
  <c r="P102" i="23"/>
  <c r="Q102" i="23"/>
  <c r="R102" i="23"/>
  <c r="E103" i="23"/>
  <c r="F103" i="23"/>
  <c r="G103" i="23"/>
  <c r="H103" i="23"/>
  <c r="I103" i="23"/>
  <c r="J103" i="23"/>
  <c r="K103" i="23"/>
  <c r="L103" i="23"/>
  <c r="M103" i="23"/>
  <c r="N103" i="23"/>
  <c r="O103" i="23"/>
  <c r="P103" i="23"/>
  <c r="Q103" i="23"/>
  <c r="D103" i="23"/>
  <c r="D102" i="23"/>
  <c r="D101" i="23"/>
  <c r="D100" i="23"/>
  <c r="D99" i="23"/>
  <c r="V94" i="23"/>
  <c r="B94" i="23"/>
  <c r="B103" i="23" s="1"/>
  <c r="V93" i="23"/>
  <c r="B93" i="23"/>
  <c r="B102" i="23" s="1"/>
  <c r="V92" i="23"/>
  <c r="B92" i="23"/>
  <c r="B101" i="23" s="1"/>
  <c r="V91" i="23"/>
  <c r="B91" i="23"/>
  <c r="B100" i="23" s="1"/>
  <c r="V90" i="23"/>
  <c r="B90" i="23"/>
  <c r="B99" i="23" s="1"/>
  <c r="V108" i="13"/>
  <c r="R121" i="13"/>
  <c r="E117" i="13"/>
  <c r="F117" i="13"/>
  <c r="G117" i="13"/>
  <c r="H117" i="13"/>
  <c r="I117" i="13"/>
  <c r="J117" i="13"/>
  <c r="K117" i="13"/>
  <c r="L117" i="13"/>
  <c r="M117" i="13"/>
  <c r="N117" i="13"/>
  <c r="O117" i="13"/>
  <c r="P117" i="13"/>
  <c r="Q117" i="13"/>
  <c r="R117" i="13"/>
  <c r="E118" i="13"/>
  <c r="F118" i="13"/>
  <c r="G118" i="13"/>
  <c r="H118" i="13"/>
  <c r="I118" i="13"/>
  <c r="J118" i="13"/>
  <c r="K118" i="13"/>
  <c r="L118" i="13"/>
  <c r="M118" i="13"/>
  <c r="N118" i="13"/>
  <c r="O118" i="13"/>
  <c r="P118" i="13"/>
  <c r="Q118" i="13"/>
  <c r="R118" i="13"/>
  <c r="E119" i="13"/>
  <c r="F119" i="13"/>
  <c r="G119" i="13"/>
  <c r="H119" i="13"/>
  <c r="I119" i="13"/>
  <c r="J119" i="13"/>
  <c r="K119" i="13"/>
  <c r="L119" i="13"/>
  <c r="M119" i="13"/>
  <c r="N119" i="13"/>
  <c r="O119" i="13"/>
  <c r="P119" i="13"/>
  <c r="Q119" i="13"/>
  <c r="R119" i="13"/>
  <c r="E120" i="13"/>
  <c r="F120" i="13"/>
  <c r="G120" i="13"/>
  <c r="H120" i="13"/>
  <c r="I120" i="13"/>
  <c r="J120" i="13"/>
  <c r="K120" i="13"/>
  <c r="L120" i="13"/>
  <c r="M120" i="13"/>
  <c r="N120" i="13"/>
  <c r="O120" i="13"/>
  <c r="P120" i="13"/>
  <c r="Q120" i="13"/>
  <c r="R120" i="13"/>
  <c r="E121" i="13"/>
  <c r="F121" i="13"/>
  <c r="G121" i="13"/>
  <c r="H121" i="13"/>
  <c r="I121" i="13"/>
  <c r="J121" i="13"/>
  <c r="K121" i="13"/>
  <c r="L121" i="13"/>
  <c r="M121" i="13"/>
  <c r="N121" i="13"/>
  <c r="O121" i="13"/>
  <c r="P121" i="13"/>
  <c r="Q121" i="13"/>
  <c r="R85" i="3"/>
  <c r="R83" i="3"/>
  <c r="E81" i="3"/>
  <c r="F81" i="3"/>
  <c r="G81" i="3"/>
  <c r="H81" i="3"/>
  <c r="I81" i="3"/>
  <c r="J81" i="3"/>
  <c r="K81" i="3"/>
  <c r="L81" i="3"/>
  <c r="M81" i="3"/>
  <c r="N81" i="3"/>
  <c r="O81" i="3"/>
  <c r="P81" i="3"/>
  <c r="Q81" i="3"/>
  <c r="R81" i="3"/>
  <c r="E82" i="3"/>
  <c r="F82" i="3"/>
  <c r="G82" i="3"/>
  <c r="H82" i="3"/>
  <c r="I82" i="3"/>
  <c r="J82" i="3"/>
  <c r="K82" i="3"/>
  <c r="L82" i="3"/>
  <c r="M82" i="3"/>
  <c r="N82" i="3"/>
  <c r="O82" i="3"/>
  <c r="P82" i="3"/>
  <c r="Q82" i="3"/>
  <c r="R82" i="3"/>
  <c r="E83" i="3"/>
  <c r="F83" i="3"/>
  <c r="G83" i="3"/>
  <c r="H83" i="3"/>
  <c r="I83" i="3"/>
  <c r="J83" i="3"/>
  <c r="K83" i="3"/>
  <c r="L83" i="3"/>
  <c r="M83" i="3"/>
  <c r="N83" i="3"/>
  <c r="O83" i="3"/>
  <c r="P83" i="3"/>
  <c r="Q83" i="3"/>
  <c r="E84" i="3"/>
  <c r="F84" i="3"/>
  <c r="G84" i="3"/>
  <c r="H84" i="3"/>
  <c r="I84" i="3"/>
  <c r="J84" i="3"/>
  <c r="K84" i="3"/>
  <c r="L84" i="3"/>
  <c r="M84" i="3"/>
  <c r="N84" i="3"/>
  <c r="O84" i="3"/>
  <c r="P84" i="3"/>
  <c r="Q84" i="3"/>
  <c r="R84" i="3"/>
  <c r="E85" i="3"/>
  <c r="F85" i="3"/>
  <c r="G85" i="3"/>
  <c r="H85" i="3"/>
  <c r="I85" i="3"/>
  <c r="J85" i="3"/>
  <c r="K85" i="3"/>
  <c r="L85" i="3"/>
  <c r="M85" i="3"/>
  <c r="N85" i="3"/>
  <c r="O85" i="3"/>
  <c r="P85" i="3"/>
  <c r="Q85" i="3"/>
  <c r="D85" i="3"/>
  <c r="D84" i="3"/>
  <c r="D83" i="3"/>
  <c r="D82" i="3"/>
  <c r="D81" i="3"/>
  <c r="D121" i="13"/>
  <c r="D120" i="13"/>
  <c r="D119" i="13"/>
  <c r="D118" i="13"/>
  <c r="D117" i="13"/>
  <c r="V112" i="13"/>
  <c r="B112" i="13"/>
  <c r="B121" i="13" s="1"/>
  <c r="V111" i="13"/>
  <c r="B111" i="13"/>
  <c r="B120" i="13" s="1"/>
  <c r="V110" i="13"/>
  <c r="B110" i="13"/>
  <c r="B119" i="13" s="1"/>
  <c r="V109" i="13"/>
  <c r="B109" i="13"/>
  <c r="B118" i="13" s="1"/>
  <c r="B108" i="13"/>
  <c r="B117" i="13" s="1"/>
  <c r="V76" i="3"/>
  <c r="V75" i="3"/>
  <c r="V74" i="3"/>
  <c r="V73" i="3"/>
  <c r="J126" i="29"/>
  <c r="B83" i="3"/>
  <c r="B84" i="3"/>
  <c r="B76" i="28"/>
  <c r="B75" i="28"/>
  <c r="B74" i="28"/>
  <c r="B73" i="28"/>
  <c r="B72" i="28"/>
  <c r="B130" i="22"/>
  <c r="B129" i="22"/>
  <c r="B128" i="22"/>
  <c r="B127" i="22"/>
  <c r="B126" i="22"/>
  <c r="B130" i="29"/>
  <c r="B129" i="29"/>
  <c r="B128" i="29"/>
  <c r="B127" i="29"/>
  <c r="B126" i="29"/>
  <c r="B76" i="3"/>
  <c r="B85" i="3" s="1"/>
  <c r="B75" i="3"/>
  <c r="B74" i="3"/>
  <c r="B73" i="3"/>
  <c r="B82" i="3" s="1"/>
  <c r="G57" i="6"/>
  <c r="X72" i="28"/>
  <c r="L105" i="28"/>
  <c r="H105" i="28"/>
  <c r="I105" i="28"/>
  <c r="J105" i="28"/>
  <c r="K105" i="28"/>
  <c r="G105" i="28"/>
  <c r="F105" i="28"/>
  <c r="E105" i="28"/>
  <c r="D105" i="28"/>
  <c r="X73" i="28"/>
  <c r="U76" i="28"/>
  <c r="U72" i="28"/>
  <c r="N72" i="28"/>
  <c r="O72" i="28"/>
  <c r="P72" i="28"/>
  <c r="Q72" i="28"/>
  <c r="R72" i="28"/>
  <c r="S72" i="28"/>
  <c r="T72" i="28"/>
  <c r="N73" i="28"/>
  <c r="O73" i="28"/>
  <c r="P73" i="28"/>
  <c r="Q73" i="28"/>
  <c r="R73" i="28"/>
  <c r="S73" i="28"/>
  <c r="T73" i="28"/>
  <c r="U73" i="28"/>
  <c r="N74" i="28"/>
  <c r="O74" i="28"/>
  <c r="P74" i="28"/>
  <c r="Q74" i="28"/>
  <c r="R74" i="28"/>
  <c r="S74" i="28"/>
  <c r="T74" i="28"/>
  <c r="U74" i="28"/>
  <c r="N75" i="28"/>
  <c r="O75" i="28"/>
  <c r="P75" i="28"/>
  <c r="Q75" i="28"/>
  <c r="R75" i="28"/>
  <c r="S75" i="28"/>
  <c r="T75" i="28"/>
  <c r="U75" i="28"/>
  <c r="N76" i="28"/>
  <c r="O76" i="28"/>
  <c r="P76" i="28"/>
  <c r="Q76" i="28"/>
  <c r="R76" i="28"/>
  <c r="S76" i="28"/>
  <c r="T76" i="28"/>
  <c r="M76" i="28"/>
  <c r="M75" i="28"/>
  <c r="M74" i="28"/>
  <c r="M73" i="28"/>
  <c r="M72" i="28"/>
  <c r="D45" i="28"/>
  <c r="D75" i="28" s="1"/>
  <c r="D103" i="28" s="1"/>
  <c r="X76" i="28"/>
  <c r="X75" i="28"/>
  <c r="X74" i="28"/>
  <c r="R130" i="29"/>
  <c r="R129" i="29"/>
  <c r="R128" i="29"/>
  <c r="R127" i="29"/>
  <c r="R126" i="29"/>
  <c r="R130" i="22"/>
  <c r="R129" i="22"/>
  <c r="R127" i="22"/>
  <c r="R128" i="22"/>
  <c r="O130" i="22"/>
  <c r="N130" i="22"/>
  <c r="M130" i="22"/>
  <c r="L130" i="22"/>
  <c r="K130" i="22"/>
  <c r="J130" i="22"/>
  <c r="O129" i="22"/>
  <c r="N129" i="22"/>
  <c r="M129" i="22"/>
  <c r="L129" i="22"/>
  <c r="K129" i="22"/>
  <c r="J129" i="22"/>
  <c r="O128" i="22"/>
  <c r="N128" i="22"/>
  <c r="M128" i="22"/>
  <c r="L128" i="22"/>
  <c r="K128" i="22"/>
  <c r="J128" i="22"/>
  <c r="O127" i="22"/>
  <c r="N127" i="22"/>
  <c r="M127" i="22"/>
  <c r="L127" i="22"/>
  <c r="K127" i="22"/>
  <c r="J127" i="22"/>
  <c r="M128" i="29"/>
  <c r="K126" i="29"/>
  <c r="L126" i="29"/>
  <c r="M126" i="29"/>
  <c r="N126" i="29"/>
  <c r="O126" i="29"/>
  <c r="K127" i="29"/>
  <c r="L127" i="29"/>
  <c r="M127" i="29"/>
  <c r="N127" i="29"/>
  <c r="O127" i="29"/>
  <c r="K128" i="29"/>
  <c r="L128" i="29"/>
  <c r="N128" i="29"/>
  <c r="O128" i="29"/>
  <c r="K129" i="29"/>
  <c r="L129" i="29"/>
  <c r="M129" i="29"/>
  <c r="N129" i="29"/>
  <c r="O129" i="29"/>
  <c r="K130" i="29"/>
  <c r="L130" i="29"/>
  <c r="M130" i="29"/>
  <c r="N130" i="29"/>
  <c r="O130" i="29"/>
  <c r="J130" i="29"/>
  <c r="J129" i="29"/>
  <c r="J128" i="29"/>
  <c r="J127" i="29"/>
  <c r="U90" i="24" l="1"/>
  <c r="U94" i="24"/>
  <c r="U91" i="25"/>
  <c r="U94" i="25"/>
  <c r="U91" i="26"/>
  <c r="D72" i="28"/>
  <c r="D76" i="28"/>
  <c r="D104" i="28"/>
  <c r="U90" i="25"/>
  <c r="U93" i="25"/>
  <c r="U94" i="26"/>
  <c r="U93" i="24"/>
  <c r="U92" i="24"/>
  <c r="U90" i="26"/>
  <c r="U93" i="26"/>
  <c r="U91" i="24"/>
  <c r="U92" i="25"/>
  <c r="U92" i="26"/>
  <c r="D73" i="28"/>
  <c r="D101" i="28" s="1"/>
  <c r="D100" i="28"/>
  <c r="D74" i="28"/>
  <c r="D102" i="28" s="1"/>
  <c r="U93" i="23"/>
  <c r="U90" i="23"/>
  <c r="U94" i="23"/>
  <c r="U91" i="23"/>
  <c r="U112" i="13"/>
  <c r="U108" i="13"/>
  <c r="U111" i="13"/>
  <c r="U110" i="13"/>
  <c r="U109" i="13"/>
  <c r="U75" i="3"/>
  <c r="U73" i="3"/>
  <c r="U76" i="3"/>
  <c r="U74" i="3"/>
  <c r="U72" i="3"/>
  <c r="G61" i="6"/>
  <c r="G60" i="6"/>
  <c r="G59" i="6"/>
  <c r="G58" i="6"/>
  <c r="D64" i="23"/>
  <c r="E64" i="23"/>
  <c r="F64" i="23"/>
  <c r="G64" i="23"/>
  <c r="H64" i="23"/>
  <c r="I64" i="23"/>
  <c r="J64" i="23"/>
  <c r="K64" i="23"/>
  <c r="L64" i="23"/>
  <c r="M64" i="23"/>
  <c r="N64" i="23"/>
  <c r="O64" i="23"/>
  <c r="P64" i="23"/>
  <c r="Q64" i="23"/>
  <c r="R64" i="23"/>
  <c r="D82" i="13"/>
  <c r="E82" i="13"/>
  <c r="F82" i="13"/>
  <c r="G82" i="13"/>
  <c r="H82" i="13"/>
  <c r="I82" i="13"/>
  <c r="J82" i="13"/>
  <c r="K82" i="13"/>
  <c r="L82" i="13"/>
  <c r="M82" i="13"/>
  <c r="N82" i="13"/>
  <c r="O82" i="13"/>
  <c r="P82" i="13"/>
  <c r="Q82" i="13"/>
  <c r="R82" i="13"/>
  <c r="D81" i="28" l="1"/>
  <c r="R91" i="23"/>
  <c r="R93" i="23"/>
  <c r="R90" i="23"/>
  <c r="R110" i="23" s="1"/>
  <c r="R92" i="23"/>
  <c r="R94" i="23"/>
  <c r="J91" i="23"/>
  <c r="J93" i="23"/>
  <c r="J90" i="23"/>
  <c r="J92" i="23"/>
  <c r="J94" i="23"/>
  <c r="Q90" i="23"/>
  <c r="Q92" i="23"/>
  <c r="Q94" i="23"/>
  <c r="Q91" i="23"/>
  <c r="Q93" i="23"/>
  <c r="M90" i="23"/>
  <c r="M92" i="23"/>
  <c r="M94" i="23"/>
  <c r="M91" i="23"/>
  <c r="M93" i="23"/>
  <c r="I90" i="23"/>
  <c r="I92" i="23"/>
  <c r="I94" i="23"/>
  <c r="I91" i="23"/>
  <c r="I93" i="23"/>
  <c r="E90" i="23"/>
  <c r="E92" i="23"/>
  <c r="E94" i="23"/>
  <c r="E91" i="23"/>
  <c r="E93" i="23"/>
  <c r="N91" i="23"/>
  <c r="N93" i="23"/>
  <c r="N90" i="23"/>
  <c r="N92" i="23"/>
  <c r="N94" i="23"/>
  <c r="F91" i="23"/>
  <c r="F93" i="23"/>
  <c r="F90" i="23"/>
  <c r="F92" i="23"/>
  <c r="F94" i="23"/>
  <c r="P90" i="23"/>
  <c r="P92" i="23"/>
  <c r="P94" i="23"/>
  <c r="P91" i="23"/>
  <c r="P93" i="23"/>
  <c r="L90" i="23"/>
  <c r="L92" i="23"/>
  <c r="L91" i="23"/>
  <c r="L93" i="23"/>
  <c r="L94" i="23"/>
  <c r="H90" i="23"/>
  <c r="H92" i="23"/>
  <c r="H94" i="23"/>
  <c r="H91" i="23"/>
  <c r="H93" i="23"/>
  <c r="D93" i="23"/>
  <c r="D92" i="23"/>
  <c r="D94" i="23"/>
  <c r="D90" i="23"/>
  <c r="D91" i="23"/>
  <c r="O91" i="23"/>
  <c r="O93" i="23"/>
  <c r="O90" i="23"/>
  <c r="O110" i="23" s="1"/>
  <c r="O92" i="23"/>
  <c r="O94" i="23"/>
  <c r="K91" i="23"/>
  <c r="K93" i="23"/>
  <c r="K94" i="23"/>
  <c r="K90" i="23"/>
  <c r="K92" i="23"/>
  <c r="G91" i="23"/>
  <c r="G93" i="23"/>
  <c r="G90" i="23"/>
  <c r="G92" i="23"/>
  <c r="G94" i="23"/>
  <c r="R109" i="13"/>
  <c r="R111" i="13"/>
  <c r="R108" i="13"/>
  <c r="R110" i="13"/>
  <c r="R112" i="13"/>
  <c r="N109" i="13"/>
  <c r="N111" i="13"/>
  <c r="N108" i="13"/>
  <c r="N110" i="13"/>
  <c r="N112" i="13"/>
  <c r="J109" i="13"/>
  <c r="J111" i="13"/>
  <c r="J108" i="13"/>
  <c r="J110" i="13"/>
  <c r="J112" i="13"/>
  <c r="F109" i="13"/>
  <c r="F111" i="13"/>
  <c r="F108" i="13"/>
  <c r="F110" i="13"/>
  <c r="F112" i="13"/>
  <c r="Q108" i="13"/>
  <c r="Q110" i="13"/>
  <c r="Q112" i="13"/>
  <c r="Q109" i="13"/>
  <c r="Q111" i="13"/>
  <c r="M108" i="13"/>
  <c r="M110" i="13"/>
  <c r="M112" i="13"/>
  <c r="M109" i="13"/>
  <c r="M111" i="13"/>
  <c r="I108" i="13"/>
  <c r="I110" i="13"/>
  <c r="I112" i="13"/>
  <c r="I109" i="13"/>
  <c r="I111" i="13"/>
  <c r="E108" i="13"/>
  <c r="E110" i="13"/>
  <c r="E112" i="13"/>
  <c r="E109" i="13"/>
  <c r="E111" i="13"/>
  <c r="P108" i="13"/>
  <c r="P110" i="13"/>
  <c r="P112" i="13"/>
  <c r="P109" i="13"/>
  <c r="P111" i="13"/>
  <c r="L108" i="13"/>
  <c r="L110" i="13"/>
  <c r="L112" i="13"/>
  <c r="L109" i="13"/>
  <c r="L111" i="13"/>
  <c r="H108" i="13"/>
  <c r="H110" i="13"/>
  <c r="T110" i="13" s="1"/>
  <c r="H112" i="13"/>
  <c r="H109" i="13"/>
  <c r="H111" i="13"/>
  <c r="D111" i="13"/>
  <c r="D110" i="13"/>
  <c r="D109" i="13"/>
  <c r="D112" i="13"/>
  <c r="D108" i="13"/>
  <c r="O109" i="13"/>
  <c r="O111" i="13"/>
  <c r="O108" i="13"/>
  <c r="O110" i="13"/>
  <c r="O112" i="13"/>
  <c r="K109" i="13"/>
  <c r="K111" i="13"/>
  <c r="K108" i="13"/>
  <c r="K110" i="13"/>
  <c r="K112" i="13"/>
  <c r="G109" i="13"/>
  <c r="G111" i="13"/>
  <c r="G108" i="13"/>
  <c r="G110" i="13"/>
  <c r="G112" i="13"/>
  <c r="T111" i="13" l="1"/>
  <c r="R128" i="13"/>
  <c r="T94" i="23"/>
  <c r="D110" i="23"/>
  <c r="T90" i="23"/>
  <c r="I128" i="13"/>
  <c r="T109" i="13"/>
  <c r="T92" i="23"/>
  <c r="H110" i="23"/>
  <c r="O128" i="13"/>
  <c r="T112" i="13"/>
  <c r="T91" i="23"/>
  <c r="T93" i="23"/>
  <c r="H128" i="13"/>
  <c r="T108" i="13"/>
  <c r="F128" i="13"/>
  <c r="E110" i="23"/>
  <c r="G128" i="13"/>
  <c r="P128" i="13"/>
  <c r="Q128" i="13"/>
  <c r="J128" i="13"/>
  <c r="G110" i="23"/>
  <c r="K110" i="23"/>
  <c r="P110" i="23"/>
  <c r="N110" i="23"/>
  <c r="I110" i="23"/>
  <c r="Q110" i="23"/>
  <c r="L128" i="13"/>
  <c r="M128" i="13"/>
  <c r="L110" i="23"/>
  <c r="F110" i="23"/>
  <c r="K128" i="13"/>
  <c r="D128" i="13"/>
  <c r="E128" i="13"/>
  <c r="N128" i="13"/>
  <c r="M110" i="23"/>
  <c r="S90" i="23"/>
  <c r="J110" i="23"/>
  <c r="S94" i="23"/>
  <c r="S91" i="23"/>
  <c r="S93" i="23"/>
  <c r="S92" i="23"/>
  <c r="S111" i="13"/>
  <c r="S112" i="13"/>
  <c r="S109" i="13"/>
  <c r="S108" i="13"/>
  <c r="S110" i="13"/>
  <c r="K104" i="32"/>
  <c r="L104" i="32"/>
  <c r="M104" i="32"/>
  <c r="N104" i="32"/>
  <c r="K105" i="32"/>
  <c r="L105" i="32"/>
  <c r="M105" i="32"/>
  <c r="N105" i="32"/>
  <c r="K106" i="32"/>
  <c r="L106" i="32"/>
  <c r="M106" i="32"/>
  <c r="N106" i="32"/>
  <c r="K107" i="32"/>
  <c r="L107" i="32"/>
  <c r="M107" i="32"/>
  <c r="N107" i="32"/>
  <c r="L103" i="32"/>
  <c r="M103" i="32"/>
  <c r="N103" i="32"/>
  <c r="K103" i="32"/>
  <c r="F108" i="32"/>
  <c r="E108" i="32"/>
  <c r="D108" i="32"/>
  <c r="C108" i="32"/>
  <c r="B72" i="3"/>
  <c r="B81" i="3" s="1"/>
  <c r="N108" i="32" l="1"/>
  <c r="N110" i="32" s="1"/>
  <c r="M108" i="32"/>
  <c r="M110" i="32" s="1"/>
  <c r="L108" i="32"/>
  <c r="L110" i="32" s="1"/>
  <c r="K108" i="32"/>
  <c r="K110" i="32" s="1"/>
  <c r="R17" i="36"/>
  <c r="Q17" i="36"/>
  <c r="P17" i="36"/>
  <c r="N17" i="36"/>
  <c r="H17" i="36"/>
  <c r="E17" i="36"/>
  <c r="D46" i="3"/>
  <c r="D76" i="3" l="1"/>
  <c r="D74" i="3"/>
  <c r="D73" i="3"/>
  <c r="D72" i="3"/>
  <c r="D92" i="3" s="1"/>
  <c r="D75" i="3"/>
  <c r="E21" i="6"/>
  <c r="E22" i="6"/>
  <c r="E23" i="6"/>
  <c r="E24" i="6"/>
  <c r="E25" i="6"/>
  <c r="E26" i="6"/>
  <c r="E27" i="6"/>
  <c r="E28" i="6"/>
  <c r="E29" i="6"/>
  <c r="F80" i="29" l="1"/>
  <c r="F54" i="29"/>
  <c r="F28" i="29"/>
  <c r="E20" i="6" l="1"/>
  <c r="C36" i="6" s="1"/>
  <c r="D57" i="6" s="1"/>
  <c r="H46" i="3"/>
  <c r="R46" i="3"/>
  <c r="Q46" i="3"/>
  <c r="P46" i="3"/>
  <c r="O46" i="3"/>
  <c r="N46" i="3"/>
  <c r="M46" i="3"/>
  <c r="L46" i="3"/>
  <c r="K46" i="3"/>
  <c r="J46" i="3"/>
  <c r="I46" i="3"/>
  <c r="G46" i="3"/>
  <c r="F46" i="3"/>
  <c r="E46" i="3"/>
  <c r="E57" i="6" l="1"/>
  <c r="F57" i="6" s="1"/>
  <c r="M73" i="3"/>
  <c r="M75" i="3"/>
  <c r="M72" i="3"/>
  <c r="M74" i="3"/>
  <c r="M76" i="3"/>
  <c r="I73" i="3"/>
  <c r="I75" i="3"/>
  <c r="I74" i="3"/>
  <c r="I76" i="3"/>
  <c r="I72" i="3"/>
  <c r="Q73" i="3"/>
  <c r="Q75" i="3"/>
  <c r="Q74" i="3"/>
  <c r="Q76" i="3"/>
  <c r="Q72" i="3"/>
  <c r="J72" i="3"/>
  <c r="J74" i="3"/>
  <c r="J73" i="3"/>
  <c r="J75" i="3"/>
  <c r="J76" i="3"/>
  <c r="R72" i="3"/>
  <c r="R73" i="3"/>
  <c r="R75" i="3"/>
  <c r="R76" i="3"/>
  <c r="R74" i="3"/>
  <c r="K74" i="3"/>
  <c r="K76" i="3"/>
  <c r="K73" i="3"/>
  <c r="K72" i="3"/>
  <c r="K75" i="3"/>
  <c r="O74" i="3"/>
  <c r="O76" i="3"/>
  <c r="O75" i="3"/>
  <c r="O72" i="3"/>
  <c r="O73" i="3"/>
  <c r="H75" i="3"/>
  <c r="H74" i="3"/>
  <c r="H76" i="3"/>
  <c r="H72" i="3"/>
  <c r="H73" i="3"/>
  <c r="E75" i="3"/>
  <c r="E74" i="3"/>
  <c r="E76" i="3"/>
  <c r="E73" i="3"/>
  <c r="E72" i="3"/>
  <c r="N72" i="3"/>
  <c r="N73" i="3"/>
  <c r="N75" i="3"/>
  <c r="N74" i="3"/>
  <c r="N76" i="3"/>
  <c r="F72" i="3"/>
  <c r="F76" i="3"/>
  <c r="F73" i="3"/>
  <c r="F75" i="3"/>
  <c r="F74" i="3"/>
  <c r="G74" i="3"/>
  <c r="G76" i="3"/>
  <c r="G75" i="3"/>
  <c r="G72" i="3"/>
  <c r="G73" i="3"/>
  <c r="L73" i="3"/>
  <c r="L74" i="3"/>
  <c r="L76" i="3"/>
  <c r="L72" i="3"/>
  <c r="L75" i="3"/>
  <c r="P74" i="3"/>
  <c r="P76" i="3"/>
  <c r="P72" i="3"/>
  <c r="P73" i="3"/>
  <c r="P75" i="3"/>
  <c r="D59" i="6"/>
  <c r="E59" i="6" s="1"/>
  <c r="F59" i="6" s="1"/>
  <c r="D61" i="6"/>
  <c r="E61" i="6" s="1"/>
  <c r="F61" i="6" s="1"/>
  <c r="D58" i="6"/>
  <c r="E58" i="6" s="1"/>
  <c r="F58" i="6" s="1"/>
  <c r="D60" i="6"/>
  <c r="E60" i="6" s="1"/>
  <c r="F60" i="6" s="1"/>
  <c r="N97" i="32"/>
  <c r="M97" i="32"/>
  <c r="L97" i="32"/>
  <c r="K97" i="32"/>
  <c r="J97" i="32"/>
  <c r="K43" i="2" s="1"/>
  <c r="K43" i="36" s="1"/>
  <c r="I97" i="32"/>
  <c r="H97" i="32"/>
  <c r="G97" i="32"/>
  <c r="F97" i="32"/>
  <c r="E97" i="32"/>
  <c r="D97" i="32"/>
  <c r="C97" i="32"/>
  <c r="N81" i="32"/>
  <c r="O42" i="2" s="1"/>
  <c r="O42" i="36" s="1"/>
  <c r="M81" i="32"/>
  <c r="L81" i="32"/>
  <c r="K81" i="32"/>
  <c r="J81" i="32"/>
  <c r="I81" i="32"/>
  <c r="H81" i="32"/>
  <c r="G81" i="32"/>
  <c r="F81" i="32"/>
  <c r="E81" i="32"/>
  <c r="D81" i="32"/>
  <c r="C81" i="32"/>
  <c r="N65" i="32"/>
  <c r="M65" i="32"/>
  <c r="L65" i="32"/>
  <c r="K65" i="32"/>
  <c r="J65" i="32"/>
  <c r="I65" i="32"/>
  <c r="H65" i="32"/>
  <c r="G65" i="32"/>
  <c r="F65" i="32"/>
  <c r="E65" i="32"/>
  <c r="D65" i="32"/>
  <c r="C65" i="32"/>
  <c r="N49" i="32"/>
  <c r="M49" i="32"/>
  <c r="L49" i="32"/>
  <c r="K49" i="32"/>
  <c r="J49" i="32"/>
  <c r="I49" i="32"/>
  <c r="H49" i="32"/>
  <c r="G49" i="32"/>
  <c r="F49" i="32"/>
  <c r="E49" i="32"/>
  <c r="D49" i="32"/>
  <c r="C49" i="32"/>
  <c r="D33" i="32"/>
  <c r="C33" i="32"/>
  <c r="C17" i="32"/>
  <c r="D17" i="32"/>
  <c r="E17" i="32"/>
  <c r="F17" i="32"/>
  <c r="D34" i="2" l="1"/>
  <c r="D34" i="36" s="1"/>
  <c r="T72" i="3"/>
  <c r="O92" i="3"/>
  <c r="T75" i="3"/>
  <c r="T76" i="3"/>
  <c r="T74" i="3"/>
  <c r="I92" i="3"/>
  <c r="T73" i="3"/>
  <c r="E92" i="3"/>
  <c r="P92" i="3"/>
  <c r="L92" i="3"/>
  <c r="J92" i="3"/>
  <c r="N92" i="3"/>
  <c r="K92" i="3"/>
  <c r="R92" i="3"/>
  <c r="G92" i="3"/>
  <c r="F92" i="3"/>
  <c r="H92" i="3"/>
  <c r="Q92" i="3"/>
  <c r="M92" i="3"/>
  <c r="D66" i="6"/>
  <c r="S76" i="3"/>
  <c r="S73" i="3"/>
  <c r="S74" i="3"/>
  <c r="V72" i="3"/>
  <c r="S72" i="3"/>
  <c r="S75" i="3"/>
  <c r="E35" i="2"/>
  <c r="E35" i="36" s="1"/>
  <c r="E41" i="2"/>
  <c r="E41" i="36" s="1"/>
  <c r="E42" i="2"/>
  <c r="E42" i="36" s="1"/>
  <c r="I43" i="2"/>
  <c r="I43" i="36" s="1"/>
  <c r="C28" i="2"/>
  <c r="C28" i="36" s="1"/>
  <c r="F35" i="2"/>
  <c r="F35" i="36" s="1"/>
  <c r="J35" i="2"/>
  <c r="J35" i="36" s="1"/>
  <c r="N35" i="2"/>
  <c r="N35" i="36" s="1"/>
  <c r="F41" i="2"/>
  <c r="F41" i="36" s="1"/>
  <c r="J41" i="2"/>
  <c r="J41" i="36" s="1"/>
  <c r="N41" i="2"/>
  <c r="N41" i="36" s="1"/>
  <c r="F42" i="2"/>
  <c r="F42" i="36" s="1"/>
  <c r="J42" i="2"/>
  <c r="J42" i="36" s="1"/>
  <c r="N42" i="2"/>
  <c r="N42" i="36" s="1"/>
  <c r="F43" i="2"/>
  <c r="F43" i="36" s="1"/>
  <c r="J43" i="2"/>
  <c r="J43" i="36" s="1"/>
  <c r="N43" i="2"/>
  <c r="N43" i="36" s="1"/>
  <c r="C25" i="2"/>
  <c r="C25" i="36" s="1"/>
  <c r="M35" i="2"/>
  <c r="M35" i="36" s="1"/>
  <c r="M41" i="2"/>
  <c r="M41" i="36" s="1"/>
  <c r="M42" i="2"/>
  <c r="M42" i="36" s="1"/>
  <c r="C27" i="2"/>
  <c r="C27" i="36" s="1"/>
  <c r="K35" i="2"/>
  <c r="K35" i="36" s="1"/>
  <c r="O35" i="2"/>
  <c r="O35" i="36" s="1"/>
  <c r="G41" i="2"/>
  <c r="G41" i="36" s="1"/>
  <c r="K41" i="2"/>
  <c r="K41" i="36" s="1"/>
  <c r="O41" i="2"/>
  <c r="O41" i="36" s="1"/>
  <c r="G42" i="2"/>
  <c r="G42" i="36" s="1"/>
  <c r="K42" i="2"/>
  <c r="K42" i="36" s="1"/>
  <c r="G43" i="2"/>
  <c r="G43" i="36" s="1"/>
  <c r="O43" i="2"/>
  <c r="O43" i="36" s="1"/>
  <c r="I35" i="2"/>
  <c r="I35" i="36" s="1"/>
  <c r="I41" i="2"/>
  <c r="I41" i="36" s="1"/>
  <c r="I42" i="2"/>
  <c r="I42" i="36" s="1"/>
  <c r="E43" i="2"/>
  <c r="E43" i="36" s="1"/>
  <c r="M43" i="2"/>
  <c r="M43" i="36" s="1"/>
  <c r="E34" i="2"/>
  <c r="E34" i="36" s="1"/>
  <c r="C26" i="2"/>
  <c r="C26" i="36" s="1"/>
  <c r="D35" i="2"/>
  <c r="D35" i="36" s="1"/>
  <c r="H35" i="2"/>
  <c r="H35" i="36" s="1"/>
  <c r="L35" i="2"/>
  <c r="L35" i="36" s="1"/>
  <c r="D41" i="2"/>
  <c r="D41" i="36" s="1"/>
  <c r="H41" i="2"/>
  <c r="H41" i="36" s="1"/>
  <c r="L41" i="2"/>
  <c r="L41" i="36" s="1"/>
  <c r="D42" i="2"/>
  <c r="D42" i="36" s="1"/>
  <c r="H42" i="2"/>
  <c r="H42" i="36" s="1"/>
  <c r="L42" i="2"/>
  <c r="L42" i="36" s="1"/>
  <c r="D43" i="2"/>
  <c r="D43" i="36" s="1"/>
  <c r="H43" i="2"/>
  <c r="H43" i="36" s="1"/>
  <c r="L43" i="2"/>
  <c r="L43" i="36" s="1"/>
  <c r="G35" i="2"/>
  <c r="G35" i="36" s="1"/>
  <c r="N33" i="32"/>
  <c r="M33" i="32"/>
  <c r="L33" i="32"/>
  <c r="K33" i="32"/>
  <c r="J33" i="32"/>
  <c r="I33" i="32"/>
  <c r="H33" i="32"/>
  <c r="G33" i="32"/>
  <c r="F33" i="32"/>
  <c r="E33" i="32"/>
  <c r="O44" i="2" l="1"/>
  <c r="E36" i="36"/>
  <c r="E36" i="2"/>
  <c r="C29" i="2"/>
  <c r="E44" i="2"/>
  <c r="F44" i="2"/>
  <c r="D36" i="2"/>
  <c r="M44" i="36"/>
  <c r="D44" i="2"/>
  <c r="K44" i="2"/>
  <c r="J44" i="2"/>
  <c r="H44" i="36"/>
  <c r="N44" i="2"/>
  <c r="N44" i="36"/>
  <c r="L44" i="2"/>
  <c r="I44" i="36"/>
  <c r="L44" i="36"/>
  <c r="H44" i="2"/>
  <c r="I44" i="2"/>
  <c r="G44" i="36"/>
  <c r="M44" i="2"/>
  <c r="K44" i="36"/>
  <c r="C29" i="36"/>
  <c r="F44" i="36"/>
  <c r="D36" i="36"/>
  <c r="D44" i="36"/>
  <c r="O44" i="36"/>
  <c r="G44" i="2"/>
  <c r="J44" i="36"/>
  <c r="E44" i="36"/>
  <c r="K34" i="2"/>
  <c r="H34" i="2"/>
  <c r="I34" i="2"/>
  <c r="G34" i="2"/>
  <c r="O34" i="2"/>
  <c r="L34" i="2"/>
  <c r="M34" i="2"/>
  <c r="F34" i="2"/>
  <c r="J34" i="2"/>
  <c r="N34" i="2"/>
  <c r="M11" i="31"/>
  <c r="Q7" i="31" s="1"/>
  <c r="I7" i="31" s="1"/>
  <c r="I11" i="31"/>
  <c r="F11" i="31"/>
  <c r="L10" i="31"/>
  <c r="H10" i="31"/>
  <c r="G9" i="31"/>
  <c r="E9" i="31"/>
  <c r="Q8" i="31"/>
  <c r="I8" i="31" s="1"/>
  <c r="F8" i="31"/>
  <c r="E8" i="31"/>
  <c r="O7" i="31"/>
  <c r="G7" i="31" s="1"/>
  <c r="N7" i="31"/>
  <c r="F7" i="31" s="1"/>
  <c r="L7" i="31"/>
  <c r="D7" i="31" s="1"/>
  <c r="E7" i="31"/>
  <c r="N6" i="31"/>
  <c r="L8" i="31" s="1"/>
  <c r="D8" i="31" s="1"/>
  <c r="H6" i="31"/>
  <c r="E6" i="31"/>
  <c r="D6" i="31"/>
  <c r="F36" i="2" l="1"/>
  <c r="F34" i="36"/>
  <c r="F36" i="36" s="1"/>
  <c r="M36" i="2"/>
  <c r="M34" i="36"/>
  <c r="M36" i="36" s="1"/>
  <c r="N36" i="2"/>
  <c r="N34" i="36"/>
  <c r="N36" i="36" s="1"/>
  <c r="L36" i="2"/>
  <c r="L34" i="36"/>
  <c r="L36" i="36" s="1"/>
  <c r="H36" i="2"/>
  <c r="H34" i="36"/>
  <c r="H36" i="36" s="1"/>
  <c r="G36" i="2"/>
  <c r="G34" i="36"/>
  <c r="G36" i="36" s="1"/>
  <c r="I36" i="2"/>
  <c r="I34" i="36"/>
  <c r="I36" i="36" s="1"/>
  <c r="J36" i="2"/>
  <c r="J34" i="36"/>
  <c r="J36" i="36" s="1"/>
  <c r="O36" i="2"/>
  <c r="O34" i="36"/>
  <c r="O36" i="36" s="1"/>
  <c r="K36" i="2"/>
  <c r="K34" i="36"/>
  <c r="K36" i="36" s="1"/>
  <c r="N10" i="31"/>
  <c r="F10" i="31" s="1"/>
  <c r="E11" i="31"/>
  <c r="F6" i="31"/>
  <c r="O6" i="31"/>
  <c r="O10" i="31" s="1"/>
  <c r="L11" i="31"/>
  <c r="D10" i="31"/>
  <c r="M10" i="31"/>
  <c r="P8" i="31" l="1"/>
  <c r="H8" i="31" s="1"/>
  <c r="G6" i="31"/>
  <c r="L9" i="31"/>
  <c r="P7" i="31"/>
  <c r="H7" i="31" s="1"/>
  <c r="E10" i="31"/>
  <c r="D11" i="31"/>
  <c r="Q6" i="31"/>
  <c r="I6" i="31" s="1"/>
  <c r="P9" i="31"/>
  <c r="H9" i="31" s="1"/>
  <c r="G10" i="31"/>
  <c r="D9" i="31" l="1"/>
  <c r="N9" i="31"/>
  <c r="O8" i="31" l="1"/>
  <c r="F9" i="31"/>
  <c r="O11" i="31" l="1"/>
  <c r="G8" i="31"/>
  <c r="G11" i="31" l="1"/>
  <c r="Q9" i="31"/>
  <c r="Q10" i="31" l="1"/>
  <c r="I9" i="31"/>
  <c r="P11" i="31" l="1"/>
  <c r="H11" i="31" s="1"/>
  <c r="I10" i="31"/>
  <c r="L45" i="28" l="1"/>
  <c r="H45" i="28"/>
  <c r="G45" i="28"/>
  <c r="H72" i="28" l="1"/>
  <c r="H73" i="28"/>
  <c r="H101" i="28" s="1"/>
  <c r="H74" i="28"/>
  <c r="H102" i="28" s="1"/>
  <c r="H75" i="28"/>
  <c r="H103" i="28" s="1"/>
  <c r="H76" i="28"/>
  <c r="H104" i="28" s="1"/>
  <c r="G73" i="28"/>
  <c r="G101" i="28" s="1"/>
  <c r="G75" i="28"/>
  <c r="G103" i="28" s="1"/>
  <c r="G72" i="28"/>
  <c r="G74" i="28"/>
  <c r="G102" i="28" s="1"/>
  <c r="G76" i="28"/>
  <c r="G104" i="28" s="1"/>
  <c r="L72" i="28"/>
  <c r="L73" i="28"/>
  <c r="L101" i="28" s="1"/>
  <c r="L74" i="28"/>
  <c r="L102" i="28" s="1"/>
  <c r="L75" i="28"/>
  <c r="L103" i="28" s="1"/>
  <c r="L76" i="28"/>
  <c r="L104" i="28" s="1"/>
  <c r="O15" i="2"/>
  <c r="J15" i="2"/>
  <c r="I15" i="2"/>
  <c r="F89" i="29"/>
  <c r="F88" i="29"/>
  <c r="F87" i="29"/>
  <c r="F86" i="29"/>
  <c r="F85" i="29"/>
  <c r="F84" i="29"/>
  <c r="F83" i="29"/>
  <c r="F82" i="29"/>
  <c r="F81" i="29"/>
  <c r="F76" i="29"/>
  <c r="F75" i="29"/>
  <c r="F74" i="29"/>
  <c r="F73" i="29"/>
  <c r="F72" i="29"/>
  <c r="F71" i="29"/>
  <c r="F70" i="29"/>
  <c r="F69" i="29"/>
  <c r="F68" i="29"/>
  <c r="F67" i="29"/>
  <c r="F63" i="29"/>
  <c r="F62" i="29"/>
  <c r="F61" i="29"/>
  <c r="F60" i="29"/>
  <c r="F59" i="29"/>
  <c r="F58" i="29"/>
  <c r="F57" i="29"/>
  <c r="F56" i="29"/>
  <c r="F55" i="29"/>
  <c r="F50" i="29"/>
  <c r="F49" i="29"/>
  <c r="F48" i="29"/>
  <c r="F47" i="29"/>
  <c r="F46" i="29"/>
  <c r="F45" i="29"/>
  <c r="F44" i="29"/>
  <c r="F43" i="29"/>
  <c r="F42" i="29"/>
  <c r="F41" i="29"/>
  <c r="F37" i="29"/>
  <c r="F36" i="29"/>
  <c r="F35" i="29"/>
  <c r="F34" i="29"/>
  <c r="F33" i="29"/>
  <c r="F32" i="29"/>
  <c r="F31" i="29"/>
  <c r="F30" i="29"/>
  <c r="F29" i="29"/>
  <c r="F81" i="22"/>
  <c r="F82" i="22"/>
  <c r="F83" i="22"/>
  <c r="F84" i="22"/>
  <c r="F85" i="22"/>
  <c r="F86" i="22"/>
  <c r="F87" i="22"/>
  <c r="F88" i="22"/>
  <c r="F89" i="22"/>
  <c r="F80" i="22"/>
  <c r="F68" i="22"/>
  <c r="F69" i="22"/>
  <c r="F70" i="22"/>
  <c r="F71" i="22"/>
  <c r="F72" i="22"/>
  <c r="F73" i="22"/>
  <c r="F74" i="22"/>
  <c r="F75" i="22"/>
  <c r="F76" i="22"/>
  <c r="F67" i="22"/>
  <c r="F55" i="22"/>
  <c r="F56" i="22"/>
  <c r="F57" i="22"/>
  <c r="F58" i="22"/>
  <c r="F59" i="22"/>
  <c r="F60" i="22"/>
  <c r="F61" i="22"/>
  <c r="F62" i="22"/>
  <c r="F63" i="22"/>
  <c r="F54" i="22"/>
  <c r="K45" i="28"/>
  <c r="J45" i="28"/>
  <c r="I45" i="28"/>
  <c r="F45" i="28"/>
  <c r="E45" i="28"/>
  <c r="D64" i="26"/>
  <c r="F50" i="22"/>
  <c r="F49" i="22"/>
  <c r="F48" i="22"/>
  <c r="F47" i="22"/>
  <c r="F46" i="22"/>
  <c r="F45" i="22"/>
  <c r="F44" i="22"/>
  <c r="F43" i="22"/>
  <c r="F42" i="22"/>
  <c r="F41" i="22"/>
  <c r="F29" i="22"/>
  <c r="F30" i="22"/>
  <c r="F31" i="22"/>
  <c r="F32" i="22"/>
  <c r="F33" i="22"/>
  <c r="F34" i="22"/>
  <c r="F35" i="22"/>
  <c r="F36" i="22"/>
  <c r="F37" i="22"/>
  <c r="F28" i="22"/>
  <c r="G7" i="2"/>
  <c r="G7" i="36" s="1"/>
  <c r="D7" i="2"/>
  <c r="D7" i="36" s="1"/>
  <c r="R64" i="26"/>
  <c r="Q64" i="26"/>
  <c r="P64" i="26"/>
  <c r="O64" i="26"/>
  <c r="N64" i="26"/>
  <c r="M64" i="26"/>
  <c r="L64" i="26"/>
  <c r="K64" i="26"/>
  <c r="J64" i="26"/>
  <c r="I64" i="26"/>
  <c r="H64" i="26"/>
  <c r="G64" i="26"/>
  <c r="F64" i="26"/>
  <c r="E64" i="26"/>
  <c r="R64" i="25"/>
  <c r="Q64" i="25"/>
  <c r="P64" i="25"/>
  <c r="O64" i="25"/>
  <c r="N64" i="25"/>
  <c r="M64" i="25"/>
  <c r="L64" i="25"/>
  <c r="K64" i="25"/>
  <c r="J64" i="25"/>
  <c r="I64" i="25"/>
  <c r="H64" i="25"/>
  <c r="G64" i="25"/>
  <c r="F64" i="25"/>
  <c r="E64" i="25"/>
  <c r="D64" i="25"/>
  <c r="F64" i="24"/>
  <c r="R64" i="24"/>
  <c r="Q64" i="24"/>
  <c r="P64" i="24"/>
  <c r="O64" i="24"/>
  <c r="N64" i="24"/>
  <c r="M64" i="24"/>
  <c r="L64" i="24"/>
  <c r="K64" i="24"/>
  <c r="J64" i="24"/>
  <c r="I64" i="24"/>
  <c r="H64" i="24"/>
  <c r="G64" i="24"/>
  <c r="E64" i="24"/>
  <c r="D64" i="24"/>
  <c r="F8" i="2"/>
  <c r="F8" i="36" s="1"/>
  <c r="H8" i="2"/>
  <c r="H8" i="36" s="1"/>
  <c r="G8" i="2"/>
  <c r="G8" i="36" s="1"/>
  <c r="I8" i="2"/>
  <c r="I8" i="36" s="1"/>
  <c r="J8" i="2"/>
  <c r="J8" i="36" s="1"/>
  <c r="K8" i="2"/>
  <c r="K8" i="36" s="1"/>
  <c r="L8" i="2"/>
  <c r="L8" i="36" s="1"/>
  <c r="M8" i="2"/>
  <c r="M8" i="36" s="1"/>
  <c r="N8" i="2"/>
  <c r="N8" i="36" s="1"/>
  <c r="O8" i="2"/>
  <c r="O8" i="36" s="1"/>
  <c r="P8" i="2"/>
  <c r="P8" i="36" s="1"/>
  <c r="Q8" i="2"/>
  <c r="Q8" i="36" s="1"/>
  <c r="R8" i="2"/>
  <c r="R8" i="36" s="1"/>
  <c r="E8" i="2"/>
  <c r="E8" i="36" s="1"/>
  <c r="D8" i="2"/>
  <c r="D8" i="36" s="1"/>
  <c r="F7" i="2"/>
  <c r="F7" i="36" s="1"/>
  <c r="H7" i="2"/>
  <c r="H7" i="36" s="1"/>
  <c r="I7" i="2"/>
  <c r="I7" i="36" s="1"/>
  <c r="J7" i="2"/>
  <c r="J7" i="36" s="1"/>
  <c r="K7" i="2"/>
  <c r="K7" i="36" s="1"/>
  <c r="L7" i="2"/>
  <c r="L7" i="36" s="1"/>
  <c r="M7" i="2"/>
  <c r="M7" i="36" s="1"/>
  <c r="N7" i="2"/>
  <c r="N7" i="36" s="1"/>
  <c r="O7" i="2"/>
  <c r="O7" i="36" s="1"/>
  <c r="P7" i="2"/>
  <c r="P7" i="36" s="1"/>
  <c r="Q7" i="2"/>
  <c r="Q7" i="36" s="1"/>
  <c r="R7" i="2"/>
  <c r="R7" i="36" s="1"/>
  <c r="E7" i="2"/>
  <c r="E7" i="36" s="1"/>
  <c r="R6" i="2"/>
  <c r="R6" i="36" s="1"/>
  <c r="G6" i="2"/>
  <c r="G6" i="36" s="1"/>
  <c r="H6" i="2"/>
  <c r="H6" i="36" s="1"/>
  <c r="I6" i="2"/>
  <c r="I6" i="36" s="1"/>
  <c r="J6" i="2"/>
  <c r="J6" i="36" s="1"/>
  <c r="K6" i="2"/>
  <c r="K6" i="36" s="1"/>
  <c r="L6" i="2"/>
  <c r="L6" i="36" s="1"/>
  <c r="M6" i="2"/>
  <c r="M6" i="36" s="1"/>
  <c r="N6" i="2"/>
  <c r="N6" i="36" s="1"/>
  <c r="O6" i="2"/>
  <c r="O6" i="36" s="1"/>
  <c r="P6" i="2"/>
  <c r="P6" i="36" s="1"/>
  <c r="Q6" i="2"/>
  <c r="Q6" i="36" s="1"/>
  <c r="F6" i="2"/>
  <c r="F6" i="36" s="1"/>
  <c r="E6" i="2"/>
  <c r="E6" i="36" s="1"/>
  <c r="D6" i="2"/>
  <c r="D6" i="36" s="1"/>
  <c r="E17" i="2"/>
  <c r="H17" i="2"/>
  <c r="N17" i="2"/>
  <c r="P17" i="2"/>
  <c r="Q17" i="2"/>
  <c r="R17" i="2"/>
  <c r="G92" i="24" l="1"/>
  <c r="G91" i="24"/>
  <c r="G93" i="24"/>
  <c r="G94" i="24"/>
  <c r="G90" i="24"/>
  <c r="O92" i="24"/>
  <c r="O91" i="24"/>
  <c r="O93" i="24"/>
  <c r="O94" i="24"/>
  <c r="O90" i="24"/>
  <c r="G91" i="25"/>
  <c r="G90" i="25"/>
  <c r="G93" i="25"/>
  <c r="G92" i="25"/>
  <c r="G94" i="25"/>
  <c r="O92" i="25"/>
  <c r="O91" i="25"/>
  <c r="O90" i="25"/>
  <c r="O93" i="25"/>
  <c r="O94" i="25"/>
  <c r="I93" i="26"/>
  <c r="I92" i="26"/>
  <c r="I90" i="26"/>
  <c r="I91" i="26"/>
  <c r="I94" i="26"/>
  <c r="Q93" i="26"/>
  <c r="Q92" i="26"/>
  <c r="Q90" i="26"/>
  <c r="Q110" i="26" s="1"/>
  <c r="Q91" i="26"/>
  <c r="Q94" i="26"/>
  <c r="J72" i="28"/>
  <c r="J73" i="28"/>
  <c r="J101" i="28" s="1"/>
  <c r="J74" i="28"/>
  <c r="J102" i="28" s="1"/>
  <c r="J75" i="28"/>
  <c r="J103" i="28" s="1"/>
  <c r="J76" i="28"/>
  <c r="J104" i="28" s="1"/>
  <c r="L94" i="24"/>
  <c r="L91" i="24"/>
  <c r="L90" i="24"/>
  <c r="L92" i="24"/>
  <c r="L93" i="24"/>
  <c r="H90" i="25"/>
  <c r="H94" i="25"/>
  <c r="H92" i="25"/>
  <c r="H91" i="25"/>
  <c r="H93" i="25"/>
  <c r="P90" i="25"/>
  <c r="P94" i="25"/>
  <c r="P92" i="25"/>
  <c r="P93" i="25"/>
  <c r="P91" i="25"/>
  <c r="J92" i="26"/>
  <c r="J91" i="26"/>
  <c r="J94" i="26"/>
  <c r="J93" i="26"/>
  <c r="J90" i="26"/>
  <c r="R92" i="26"/>
  <c r="R91" i="26"/>
  <c r="R94" i="26"/>
  <c r="R93" i="26"/>
  <c r="R90" i="26"/>
  <c r="E72" i="28"/>
  <c r="E73" i="28"/>
  <c r="E74" i="28"/>
  <c r="E75" i="28"/>
  <c r="E76" i="28"/>
  <c r="D91" i="24"/>
  <c r="D90" i="24"/>
  <c r="D94" i="24"/>
  <c r="D93" i="24"/>
  <c r="D92" i="24"/>
  <c r="I94" i="24"/>
  <c r="I90" i="24"/>
  <c r="I93" i="24"/>
  <c r="I92" i="24"/>
  <c r="I91" i="24"/>
  <c r="M94" i="24"/>
  <c r="M90" i="24"/>
  <c r="M93" i="24"/>
  <c r="M92" i="24"/>
  <c r="M91" i="24"/>
  <c r="Q94" i="24"/>
  <c r="Q90" i="24"/>
  <c r="Q93" i="24"/>
  <c r="Q92" i="24"/>
  <c r="Q91" i="24"/>
  <c r="E94" i="25"/>
  <c r="E93" i="25"/>
  <c r="E92" i="25"/>
  <c r="E90" i="25"/>
  <c r="E91" i="25"/>
  <c r="I94" i="25"/>
  <c r="I93" i="25"/>
  <c r="I92" i="25"/>
  <c r="I90" i="25"/>
  <c r="I91" i="25"/>
  <c r="M94" i="25"/>
  <c r="M93" i="25"/>
  <c r="M92" i="25"/>
  <c r="M90" i="25"/>
  <c r="M91" i="25"/>
  <c r="Q94" i="25"/>
  <c r="Q93" i="25"/>
  <c r="Q92" i="25"/>
  <c r="Q90" i="25"/>
  <c r="Q91" i="25"/>
  <c r="G91" i="26"/>
  <c r="G94" i="26"/>
  <c r="G90" i="26"/>
  <c r="G93" i="26"/>
  <c r="G92" i="26"/>
  <c r="K91" i="26"/>
  <c r="K94" i="26"/>
  <c r="K90" i="26"/>
  <c r="K93" i="26"/>
  <c r="K92" i="26"/>
  <c r="O91" i="26"/>
  <c r="O94" i="26"/>
  <c r="O90" i="26"/>
  <c r="O93" i="26"/>
  <c r="O92" i="26"/>
  <c r="F72" i="28"/>
  <c r="F74" i="28"/>
  <c r="F102" i="28" s="1"/>
  <c r="F76" i="28"/>
  <c r="F104" i="28" s="1"/>
  <c r="F73" i="28"/>
  <c r="F101" i="28" s="1"/>
  <c r="F75" i="28"/>
  <c r="F103" i="28" s="1"/>
  <c r="G81" i="28"/>
  <c r="I15" i="36" s="1"/>
  <c r="G100" i="28"/>
  <c r="H100" i="28"/>
  <c r="H81" i="28"/>
  <c r="J15" i="36" s="1"/>
  <c r="K94" i="24"/>
  <c r="K92" i="24"/>
  <c r="K91" i="24"/>
  <c r="K93" i="24"/>
  <c r="K90" i="24"/>
  <c r="F93" i="24"/>
  <c r="F92" i="24"/>
  <c r="F94" i="24"/>
  <c r="F91" i="24"/>
  <c r="F90" i="24"/>
  <c r="K92" i="25"/>
  <c r="K91" i="25"/>
  <c r="K90" i="25"/>
  <c r="K94" i="25"/>
  <c r="K93" i="25"/>
  <c r="E93" i="26"/>
  <c r="E92" i="26"/>
  <c r="E94" i="26"/>
  <c r="E91" i="26"/>
  <c r="E90" i="26"/>
  <c r="M93" i="26"/>
  <c r="M92" i="26"/>
  <c r="M94" i="26"/>
  <c r="M90" i="26"/>
  <c r="M91" i="26"/>
  <c r="D94" i="26"/>
  <c r="D93" i="26"/>
  <c r="T93" i="26" s="1"/>
  <c r="D91" i="26"/>
  <c r="D90" i="26"/>
  <c r="D92" i="26"/>
  <c r="H94" i="24"/>
  <c r="H91" i="24"/>
  <c r="H90" i="24"/>
  <c r="H92" i="24"/>
  <c r="H93" i="24"/>
  <c r="P94" i="24"/>
  <c r="P91" i="24"/>
  <c r="P90" i="24"/>
  <c r="P92" i="24"/>
  <c r="P93" i="24"/>
  <c r="D94" i="25"/>
  <c r="D91" i="25"/>
  <c r="D93" i="25"/>
  <c r="D90" i="25"/>
  <c r="D92" i="25"/>
  <c r="L90" i="25"/>
  <c r="L94" i="25"/>
  <c r="L91" i="25"/>
  <c r="L93" i="25"/>
  <c r="L92" i="25"/>
  <c r="F92" i="26"/>
  <c r="F91" i="26"/>
  <c r="F93" i="26"/>
  <c r="F90" i="26"/>
  <c r="F94" i="26"/>
  <c r="N92" i="26"/>
  <c r="N91" i="26"/>
  <c r="N93" i="26"/>
  <c r="N90" i="26"/>
  <c r="N94" i="26"/>
  <c r="K72" i="28"/>
  <c r="K73" i="28"/>
  <c r="K101" i="28" s="1"/>
  <c r="K74" i="28"/>
  <c r="K102" i="28" s="1"/>
  <c r="K75" i="28"/>
  <c r="K103" i="28" s="1"/>
  <c r="K76" i="28"/>
  <c r="K104" i="28" s="1"/>
  <c r="E94" i="24"/>
  <c r="E90" i="24"/>
  <c r="E110" i="24" s="1"/>
  <c r="E93" i="24"/>
  <c r="E92" i="24"/>
  <c r="E91" i="24"/>
  <c r="J93" i="24"/>
  <c r="J94" i="24"/>
  <c r="J92" i="24"/>
  <c r="J90" i="24"/>
  <c r="J91" i="24"/>
  <c r="N93" i="24"/>
  <c r="N92" i="24"/>
  <c r="N91" i="24"/>
  <c r="N94" i="24"/>
  <c r="N90" i="24"/>
  <c r="R93" i="24"/>
  <c r="R94" i="24"/>
  <c r="R92" i="24"/>
  <c r="R90" i="24"/>
  <c r="R91" i="24"/>
  <c r="F93" i="25"/>
  <c r="F92" i="25"/>
  <c r="F91" i="25"/>
  <c r="F94" i="25"/>
  <c r="F90" i="25"/>
  <c r="J93" i="25"/>
  <c r="J91" i="25"/>
  <c r="J92" i="25"/>
  <c r="J94" i="25"/>
  <c r="J90" i="25"/>
  <c r="J110" i="25" s="1"/>
  <c r="N93" i="25"/>
  <c r="N92" i="25"/>
  <c r="N91" i="25"/>
  <c r="N94" i="25"/>
  <c r="N90" i="25"/>
  <c r="R93" i="25"/>
  <c r="R92" i="25"/>
  <c r="R91" i="25"/>
  <c r="R90" i="25"/>
  <c r="R94" i="25"/>
  <c r="H94" i="26"/>
  <c r="H90" i="26"/>
  <c r="H110" i="26" s="1"/>
  <c r="H93" i="26"/>
  <c r="H92" i="26"/>
  <c r="H91" i="26"/>
  <c r="L94" i="26"/>
  <c r="L90" i="26"/>
  <c r="L93" i="26"/>
  <c r="L91" i="26"/>
  <c r="L92" i="26"/>
  <c r="P94" i="26"/>
  <c r="P90" i="26"/>
  <c r="P93" i="26"/>
  <c r="P92" i="26"/>
  <c r="P91" i="26"/>
  <c r="I72" i="28"/>
  <c r="I73" i="28"/>
  <c r="I101" i="28" s="1"/>
  <c r="I74" i="28"/>
  <c r="I102" i="28" s="1"/>
  <c r="I75" i="28"/>
  <c r="I103" i="28" s="1"/>
  <c r="I76" i="28"/>
  <c r="I104" i="28" s="1"/>
  <c r="L100" i="28"/>
  <c r="L81" i="28"/>
  <c r="O15" i="36" s="1"/>
  <c r="H99" i="22"/>
  <c r="G99" i="22"/>
  <c r="I99" i="22"/>
  <c r="H99" i="29"/>
  <c r="D99" i="29"/>
  <c r="G99" i="29"/>
  <c r="I99" i="29"/>
  <c r="S8" i="36"/>
  <c r="L10" i="2"/>
  <c r="S7" i="36"/>
  <c r="D10" i="2"/>
  <c r="M10" i="2"/>
  <c r="E11" i="2"/>
  <c r="M11" i="2"/>
  <c r="G19" i="2"/>
  <c r="O19" i="2"/>
  <c r="M15" i="2"/>
  <c r="M17" i="2" s="1"/>
  <c r="S6" i="36"/>
  <c r="E10" i="2"/>
  <c r="N10" i="2"/>
  <c r="F11" i="2"/>
  <c r="R11" i="2"/>
  <c r="H10" i="2"/>
  <c r="I10" i="2"/>
  <c r="Q10" i="2"/>
  <c r="I11" i="2"/>
  <c r="Q11" i="2"/>
  <c r="K19" i="2"/>
  <c r="F15" i="2"/>
  <c r="J10" i="2"/>
  <c r="R10" i="2"/>
  <c r="J11" i="2"/>
  <c r="N11" i="2"/>
  <c r="H19" i="2"/>
  <c r="L19" i="2"/>
  <c r="P19" i="2"/>
  <c r="G10" i="2"/>
  <c r="K10" i="2"/>
  <c r="O10" i="2"/>
  <c r="F10" i="2"/>
  <c r="G11" i="2"/>
  <c r="K11" i="2"/>
  <c r="O11" i="2"/>
  <c r="E19" i="2"/>
  <c r="I19" i="2"/>
  <c r="M19" i="2"/>
  <c r="Q19" i="2"/>
  <c r="D19" i="2"/>
  <c r="K15" i="2"/>
  <c r="K17" i="2" s="1"/>
  <c r="G15" i="2"/>
  <c r="P10" i="2"/>
  <c r="D11" i="2"/>
  <c r="H11" i="2"/>
  <c r="L11" i="2"/>
  <c r="P11" i="2"/>
  <c r="F19" i="2"/>
  <c r="J19" i="2"/>
  <c r="N19" i="2"/>
  <c r="R19" i="2"/>
  <c r="D15" i="2"/>
  <c r="D15" i="36" s="1"/>
  <c r="L15" i="2"/>
  <c r="L17" i="2" s="1"/>
  <c r="F99" i="29"/>
  <c r="E99" i="29"/>
  <c r="O14" i="2"/>
  <c r="E99" i="22"/>
  <c r="F99" i="22"/>
  <c r="D99" i="22"/>
  <c r="S8" i="2"/>
  <c r="S7" i="2"/>
  <c r="T93" i="25" l="1"/>
  <c r="T91" i="25"/>
  <c r="T92" i="26"/>
  <c r="T94" i="26"/>
  <c r="T90" i="24"/>
  <c r="J110" i="26"/>
  <c r="T94" i="24"/>
  <c r="M19" i="36"/>
  <c r="H19" i="36"/>
  <c r="T92" i="25"/>
  <c r="T94" i="25"/>
  <c r="T90" i="26"/>
  <c r="O110" i="26"/>
  <c r="I110" i="25"/>
  <c r="I11" i="36" s="1"/>
  <c r="Q110" i="24"/>
  <c r="Q10" i="36" s="1"/>
  <c r="Q12" i="36" s="1"/>
  <c r="Q20" i="36" s="1"/>
  <c r="T92" i="24"/>
  <c r="T91" i="24"/>
  <c r="J19" i="36"/>
  <c r="T90" i="25"/>
  <c r="T91" i="26"/>
  <c r="M110" i="26"/>
  <c r="E110" i="26"/>
  <c r="T93" i="24"/>
  <c r="D110" i="25"/>
  <c r="S90" i="25"/>
  <c r="G110" i="25"/>
  <c r="G11" i="36" s="1"/>
  <c r="I81" i="28"/>
  <c r="K15" i="36" s="1"/>
  <c r="K17" i="36" s="1"/>
  <c r="I100" i="28"/>
  <c r="K110" i="26"/>
  <c r="E81" i="28"/>
  <c r="F15" i="36" s="1"/>
  <c r="V72" i="28"/>
  <c r="E100" i="28"/>
  <c r="P110" i="25"/>
  <c r="L110" i="24"/>
  <c r="S94" i="25"/>
  <c r="S93" i="24"/>
  <c r="P11" i="36"/>
  <c r="E19" i="36"/>
  <c r="J11" i="36"/>
  <c r="K19" i="36"/>
  <c r="L10" i="36"/>
  <c r="P110" i="26"/>
  <c r="P19" i="36" s="1"/>
  <c r="K81" i="28"/>
  <c r="M15" i="36" s="1"/>
  <c r="M17" i="36" s="1"/>
  <c r="K100" i="28"/>
  <c r="F110" i="26"/>
  <c r="F19" i="36" s="1"/>
  <c r="L110" i="25"/>
  <c r="P110" i="24"/>
  <c r="P10" i="36" s="1"/>
  <c r="P12" i="36" s="1"/>
  <c r="S92" i="26"/>
  <c r="F110" i="24"/>
  <c r="F10" i="36" s="1"/>
  <c r="S90" i="26"/>
  <c r="G110" i="26"/>
  <c r="G19" i="36" s="1"/>
  <c r="Q110" i="25"/>
  <c r="I110" i="24"/>
  <c r="I10" i="36" s="1"/>
  <c r="V75" i="28"/>
  <c r="E103" i="28"/>
  <c r="W75" i="28" s="1"/>
  <c r="H110" i="25"/>
  <c r="H11" i="36" s="1"/>
  <c r="O110" i="25"/>
  <c r="O11" i="36" s="1"/>
  <c r="S92" i="25"/>
  <c r="O110" i="24"/>
  <c r="S91" i="24"/>
  <c r="I126" i="22"/>
  <c r="F100" i="28"/>
  <c r="F81" i="28"/>
  <c r="G15" i="36" s="1"/>
  <c r="S91" i="26"/>
  <c r="E101" i="28"/>
  <c r="W73" i="28" s="1"/>
  <c r="V73" i="28"/>
  <c r="J81" i="28"/>
  <c r="L15" i="36" s="1"/>
  <c r="L17" i="36" s="1"/>
  <c r="J100" i="28"/>
  <c r="S94" i="24"/>
  <c r="D11" i="36"/>
  <c r="F110" i="25"/>
  <c r="F11" i="36" s="1"/>
  <c r="J110" i="24"/>
  <c r="J10" i="36" s="1"/>
  <c r="N110" i="26"/>
  <c r="S93" i="25"/>
  <c r="S93" i="26"/>
  <c r="E110" i="25"/>
  <c r="E11" i="36" s="1"/>
  <c r="M110" i="24"/>
  <c r="M10" i="36" s="1"/>
  <c r="E104" i="28"/>
  <c r="W76" i="28" s="1"/>
  <c r="V76" i="28"/>
  <c r="I110" i="26"/>
  <c r="I19" i="36" s="1"/>
  <c r="S91" i="25"/>
  <c r="N19" i="36"/>
  <c r="L11" i="36"/>
  <c r="Q19" i="36"/>
  <c r="O10" i="36"/>
  <c r="Q11" i="36"/>
  <c r="E10" i="36"/>
  <c r="O19" i="36"/>
  <c r="L110" i="26"/>
  <c r="L19" i="36" s="1"/>
  <c r="R110" i="25"/>
  <c r="R11" i="36" s="1"/>
  <c r="N110" i="25"/>
  <c r="N11" i="36" s="1"/>
  <c r="R110" i="24"/>
  <c r="R10" i="36" s="1"/>
  <c r="R12" i="36" s="1"/>
  <c r="R20" i="36" s="1"/>
  <c r="N110" i="24"/>
  <c r="N10" i="36" s="1"/>
  <c r="H110" i="24"/>
  <c r="H10" i="36" s="1"/>
  <c r="D110" i="26"/>
  <c r="D19" i="36" s="1"/>
  <c r="K110" i="25"/>
  <c r="K11" i="36" s="1"/>
  <c r="K110" i="24"/>
  <c r="K10" i="36" s="1"/>
  <c r="S94" i="26"/>
  <c r="M110" i="25"/>
  <c r="M11" i="36" s="1"/>
  <c r="D110" i="24"/>
  <c r="D10" i="36" s="1"/>
  <c r="E102" i="28"/>
  <c r="W74" i="28" s="1"/>
  <c r="V74" i="28"/>
  <c r="R110" i="26"/>
  <c r="R19" i="36" s="1"/>
  <c r="S90" i="24"/>
  <c r="G110" i="24"/>
  <c r="G10" i="36" s="1"/>
  <c r="S92" i="24"/>
  <c r="D126" i="29"/>
  <c r="D127" i="29"/>
  <c r="D130" i="29"/>
  <c r="D129" i="29"/>
  <c r="D128" i="29"/>
  <c r="N126" i="22"/>
  <c r="M126" i="22"/>
  <c r="K126" i="22"/>
  <c r="L126" i="22"/>
  <c r="J126" i="22"/>
  <c r="O126" i="22"/>
  <c r="I128" i="22"/>
  <c r="I130" i="22"/>
  <c r="I129" i="22"/>
  <c r="I127" i="22"/>
  <c r="G130" i="22"/>
  <c r="G129" i="22"/>
  <c r="G128" i="22"/>
  <c r="G127" i="22"/>
  <c r="G126" i="22"/>
  <c r="E127" i="22"/>
  <c r="E126" i="22"/>
  <c r="E130" i="22"/>
  <c r="E129" i="22"/>
  <c r="E128" i="22"/>
  <c r="F130" i="22"/>
  <c r="F129" i="22"/>
  <c r="F128" i="22"/>
  <c r="F127" i="22"/>
  <c r="F126" i="22"/>
  <c r="H130" i="22"/>
  <c r="H129" i="22"/>
  <c r="H128" i="22"/>
  <c r="H127" i="22"/>
  <c r="H126" i="22"/>
  <c r="D126" i="22"/>
  <c r="D127" i="22"/>
  <c r="D128" i="22"/>
  <c r="D130" i="22"/>
  <c r="D129" i="22"/>
  <c r="E127" i="29"/>
  <c r="E126" i="29"/>
  <c r="E128" i="29"/>
  <c r="E129" i="29"/>
  <c r="E130" i="29"/>
  <c r="G129" i="29"/>
  <c r="G126" i="29"/>
  <c r="G130" i="29"/>
  <c r="G128" i="29"/>
  <c r="G127" i="29"/>
  <c r="F126" i="29"/>
  <c r="F130" i="29"/>
  <c r="F129" i="29"/>
  <c r="F127" i="29"/>
  <c r="F128" i="29"/>
  <c r="I127" i="29"/>
  <c r="I128" i="29"/>
  <c r="I126" i="29"/>
  <c r="I130" i="29"/>
  <c r="I129" i="29"/>
  <c r="H128" i="29"/>
  <c r="H127" i="29"/>
  <c r="H129" i="29"/>
  <c r="H126" i="29"/>
  <c r="H130" i="29"/>
  <c r="E12" i="2"/>
  <c r="S10" i="2"/>
  <c r="S19" i="2"/>
  <c r="F16" i="2"/>
  <c r="F14" i="2"/>
  <c r="J16" i="2"/>
  <c r="J14" i="2"/>
  <c r="D14" i="2"/>
  <c r="G16" i="2"/>
  <c r="O16" i="2"/>
  <c r="O17" i="2" s="1"/>
  <c r="S11" i="2"/>
  <c r="I16" i="2"/>
  <c r="D16" i="2"/>
  <c r="I14" i="2"/>
  <c r="G14" i="2"/>
  <c r="D9" i="2"/>
  <c r="D9" i="36" s="1"/>
  <c r="R12" i="2"/>
  <c r="Q12" i="2"/>
  <c r="P12" i="2"/>
  <c r="O12" i="2"/>
  <c r="N12" i="2"/>
  <c r="M12" i="2"/>
  <c r="L12" i="2"/>
  <c r="K12" i="2"/>
  <c r="J12" i="2"/>
  <c r="I12" i="2"/>
  <c r="H12" i="2"/>
  <c r="G12" i="2"/>
  <c r="G12" i="36" l="1"/>
  <c r="I12" i="36"/>
  <c r="S19" i="36"/>
  <c r="P20" i="36"/>
  <c r="N12" i="36"/>
  <c r="N20" i="36" s="1"/>
  <c r="O12" i="36"/>
  <c r="H12" i="36"/>
  <c r="H20" i="36" s="1"/>
  <c r="M12" i="36"/>
  <c r="M20" i="36" s="1"/>
  <c r="S15" i="36"/>
  <c r="Q129" i="29"/>
  <c r="W72" i="28"/>
  <c r="F135" i="29"/>
  <c r="G14" i="36" s="1"/>
  <c r="G135" i="29"/>
  <c r="I14" i="36" s="1"/>
  <c r="I135" i="22"/>
  <c r="O16" i="36" s="1"/>
  <c r="H135" i="29"/>
  <c r="J14" i="36" s="1"/>
  <c r="I135" i="29"/>
  <c r="O14" i="36" s="1"/>
  <c r="O17" i="36" s="1"/>
  <c r="O20" i="36" s="1"/>
  <c r="E135" i="29"/>
  <c r="F14" i="36" s="1"/>
  <c r="D135" i="29"/>
  <c r="D14" i="36" s="1"/>
  <c r="F135" i="22"/>
  <c r="G16" i="36" s="1"/>
  <c r="E135" i="22"/>
  <c r="F16" i="36" s="1"/>
  <c r="G135" i="22"/>
  <c r="I16" i="36" s="1"/>
  <c r="I17" i="36" s="1"/>
  <c r="I20" i="36" s="1"/>
  <c r="H135" i="22"/>
  <c r="J16" i="36" s="1"/>
  <c r="D135" i="22"/>
  <c r="D16" i="36" s="1"/>
  <c r="D17" i="2"/>
  <c r="P128" i="22"/>
  <c r="Q128" i="22"/>
  <c r="Q127" i="22"/>
  <c r="P127" i="22"/>
  <c r="Q130" i="22"/>
  <c r="P130" i="22"/>
  <c r="Q129" i="22"/>
  <c r="P129" i="22"/>
  <c r="Q126" i="22"/>
  <c r="P126" i="22"/>
  <c r="P128" i="29"/>
  <c r="Q128" i="29"/>
  <c r="P126" i="29"/>
  <c r="Q126" i="29"/>
  <c r="P129" i="29"/>
  <c r="P130" i="29"/>
  <c r="Q130" i="29"/>
  <c r="P127" i="29"/>
  <c r="Q127" i="29"/>
  <c r="J17" i="2"/>
  <c r="J20" i="2" s="1"/>
  <c r="G17" i="2"/>
  <c r="F17" i="2"/>
  <c r="I17" i="2"/>
  <c r="G17" i="36"/>
  <c r="G20" i="36" s="1"/>
  <c r="E12" i="36"/>
  <c r="E20" i="36" s="1"/>
  <c r="K12" i="36"/>
  <c r="K20" i="36" s="1"/>
  <c r="S9" i="36"/>
  <c r="D12" i="36"/>
  <c r="S14" i="2"/>
  <c r="S16" i="2"/>
  <c r="L12" i="36"/>
  <c r="L20" i="36" s="1"/>
  <c r="S10" i="36"/>
  <c r="F12" i="36"/>
  <c r="S11" i="36"/>
  <c r="J12" i="36"/>
  <c r="S9" i="2"/>
  <c r="D12" i="2"/>
  <c r="F12" i="2"/>
  <c r="S6" i="2"/>
  <c r="N20" i="2"/>
  <c r="L20" i="2"/>
  <c r="M20" i="2"/>
  <c r="R20" i="2"/>
  <c r="E20" i="2"/>
  <c r="S15" i="2"/>
  <c r="F17" i="36" l="1"/>
  <c r="F20" i="36" s="1"/>
  <c r="S16" i="36"/>
  <c r="J17" i="36"/>
  <c r="J20" i="36" s="1"/>
  <c r="D17" i="36"/>
  <c r="D20" i="36" s="1"/>
  <c r="S14" i="36"/>
  <c r="S17" i="2"/>
  <c r="S12" i="36"/>
  <c r="S12" i="2"/>
  <c r="G20" i="2"/>
  <c r="K20" i="2"/>
  <c r="O20" i="2"/>
  <c r="F20" i="2"/>
  <c r="H20" i="2"/>
  <c r="P20" i="2"/>
  <c r="I20" i="2"/>
  <c r="Q20" i="2"/>
  <c r="S17" i="36" l="1"/>
  <c r="S20" i="36" s="1"/>
  <c r="S20" i="2"/>
  <c r="D20" i="2"/>
</calcChain>
</file>

<file path=xl/sharedStrings.xml><?xml version="1.0" encoding="utf-8"?>
<sst xmlns="http://schemas.openxmlformats.org/spreadsheetml/2006/main" count="4228" uniqueCount="340">
  <si>
    <t>Sector</t>
  </si>
  <si>
    <t>FINAL ENERGY CONSUMPTION [MWh]</t>
  </si>
  <si>
    <t>Electricity</t>
  </si>
  <si>
    <t>Heat/cold</t>
  </si>
  <si>
    <t>Fossil fuels</t>
  </si>
  <si>
    <t>Renewable energies</t>
  </si>
  <si>
    <t>Total</t>
  </si>
  <si>
    <t>Natural gas</t>
  </si>
  <si>
    <t>Liquid gas</t>
  </si>
  <si>
    <t>Heating oil</t>
  </si>
  <si>
    <t>Diesel</t>
  </si>
  <si>
    <t>Gasoline</t>
  </si>
  <si>
    <t>Lignite</t>
  </si>
  <si>
    <t>Coal</t>
  </si>
  <si>
    <t>Other fossil fuels</t>
  </si>
  <si>
    <t>Plant oil</t>
  </si>
  <si>
    <t xml:space="preserve">Biofuel </t>
  </si>
  <si>
    <t>Other biomass</t>
  </si>
  <si>
    <t>Solar thermal</t>
  </si>
  <si>
    <t>Geothermal</t>
  </si>
  <si>
    <t xml:space="preserve"> </t>
  </si>
  <si>
    <t>Municipal buildings, equipment/facilities</t>
  </si>
  <si>
    <t>Tertiary (non municipal) buildings, equipment/facilities</t>
  </si>
  <si>
    <t>Residential buildings</t>
  </si>
  <si>
    <t>Public lighting</t>
  </si>
  <si>
    <t>Industry</t>
  </si>
  <si>
    <t>Non-ETS</t>
  </si>
  <si>
    <t xml:space="preserve">Subtotal </t>
  </si>
  <si>
    <t>TRANSPORT</t>
  </si>
  <si>
    <t>Municipal fleet</t>
  </si>
  <si>
    <t xml:space="preserve">Public transport </t>
  </si>
  <si>
    <t xml:space="preserve">Private and commercial transport  </t>
  </si>
  <si>
    <t>Agriculture, Forestry, Fisheries</t>
  </si>
  <si>
    <t>TOTAL</t>
  </si>
  <si>
    <t>MWh</t>
  </si>
  <si>
    <t>tn</t>
  </si>
  <si>
    <t>m3</t>
  </si>
  <si>
    <t>Building 1</t>
  </si>
  <si>
    <t>Building 2</t>
  </si>
  <si>
    <t>Building 3</t>
  </si>
  <si>
    <t>Building 4</t>
  </si>
  <si>
    <t>Building 5</t>
  </si>
  <si>
    <t>Building 6</t>
  </si>
  <si>
    <t>Units</t>
  </si>
  <si>
    <t>MWh/m3</t>
  </si>
  <si>
    <t>MWh/tn</t>
  </si>
  <si>
    <t>-</t>
  </si>
  <si>
    <t>Value</t>
  </si>
  <si>
    <t>%</t>
  </si>
  <si>
    <t>Area</t>
  </si>
  <si>
    <t>m2</t>
  </si>
  <si>
    <t>kWh/m2</t>
  </si>
  <si>
    <t>Building 7</t>
  </si>
  <si>
    <t>Building 8</t>
  </si>
  <si>
    <t>Building 9</t>
  </si>
  <si>
    <t>Building 10</t>
  </si>
  <si>
    <t>Option A: Actual energy consumption data</t>
  </si>
  <si>
    <t>Option B: Estimated energy consumption data</t>
  </si>
  <si>
    <t>Calculations</t>
  </si>
  <si>
    <t>Heating Value</t>
  </si>
  <si>
    <t>Allocation of thermal energy to energy carriers</t>
  </si>
  <si>
    <t>System 1</t>
  </si>
  <si>
    <t>System 2</t>
  </si>
  <si>
    <t>System 3</t>
  </si>
  <si>
    <t>System 4</t>
  </si>
  <si>
    <t>System 5</t>
  </si>
  <si>
    <t>System 6</t>
  </si>
  <si>
    <t>System 7</t>
  </si>
  <si>
    <t>System 8</t>
  </si>
  <si>
    <t>System 9</t>
  </si>
  <si>
    <t>System 10</t>
  </si>
  <si>
    <t>number</t>
  </si>
  <si>
    <t>kWh/employee</t>
  </si>
  <si>
    <t>kWh/bed</t>
  </si>
  <si>
    <t>Electricity (MWh)</t>
  </si>
  <si>
    <t>Installed power (kW)</t>
  </si>
  <si>
    <t>Operation hours (h)</t>
  </si>
  <si>
    <t>Unit 1</t>
  </si>
  <si>
    <t>Unit 2</t>
  </si>
  <si>
    <t>Unit 3</t>
  </si>
  <si>
    <t>Unit 4</t>
  </si>
  <si>
    <t>Unit 5</t>
  </si>
  <si>
    <t>Unit 6</t>
  </si>
  <si>
    <t>Unit 7</t>
  </si>
  <si>
    <t>Unit 8</t>
  </si>
  <si>
    <t>Unit 9</t>
  </si>
  <si>
    <t>Unit 10</t>
  </si>
  <si>
    <t>kWh/household</t>
  </si>
  <si>
    <t>No. Buildings 1</t>
  </si>
  <si>
    <t>No. Buildings 2</t>
  </si>
  <si>
    <t>No. Buildings 3</t>
  </si>
  <si>
    <t>No. Buildings 4</t>
  </si>
  <si>
    <t>No. Buildings 5</t>
  </si>
  <si>
    <t>No. Buildings 6</t>
  </si>
  <si>
    <t>No. Buildings 7</t>
  </si>
  <si>
    <t>No. Buildings 8</t>
  </si>
  <si>
    <t>No. Buildings 9</t>
  </si>
  <si>
    <t>No. Buildings 10</t>
  </si>
  <si>
    <t>Total area</t>
  </si>
  <si>
    <t>Municipal buildings</t>
  </si>
  <si>
    <t>No. Systems 1</t>
  </si>
  <si>
    <t>No. Systems 2</t>
  </si>
  <si>
    <t>No. Systems 3</t>
  </si>
  <si>
    <t>No. Systems 4</t>
  </si>
  <si>
    <t>No. Systems 5</t>
  </si>
  <si>
    <t>No. Systems 6</t>
  </si>
  <si>
    <t>No. Systems 7</t>
  </si>
  <si>
    <t>No. Systems 8</t>
  </si>
  <si>
    <t>No. Systems 9</t>
  </si>
  <si>
    <t>No. Systems 10</t>
  </si>
  <si>
    <t>Tertiary buildings</t>
  </si>
  <si>
    <t>Unitary thermal consumption</t>
  </si>
  <si>
    <t>Total number of employees</t>
  </si>
  <si>
    <t xml:space="preserve">Option B3: Estimated energy consumption data based on the number of beds </t>
  </si>
  <si>
    <t xml:space="preserve">Option B2: Estimated energy consumption data based on the number of employees </t>
  </si>
  <si>
    <t>Total number of beds</t>
  </si>
  <si>
    <t>Total number of households</t>
  </si>
  <si>
    <t>Option B1: Estimated energy consumption data based on the GVA</t>
  </si>
  <si>
    <t>Total GVA</t>
  </si>
  <si>
    <t>mil. €</t>
  </si>
  <si>
    <t>Option B2: Estimated energy consumption data based on the production volume</t>
  </si>
  <si>
    <t>No. Units 1</t>
  </si>
  <si>
    <t>No. Units 2</t>
  </si>
  <si>
    <t>No. Units 3</t>
  </si>
  <si>
    <t>No. Units 4</t>
  </si>
  <si>
    <t>No. Units 5</t>
  </si>
  <si>
    <t>No. Units 6</t>
  </si>
  <si>
    <t>No. Units 7</t>
  </si>
  <si>
    <t>No. Units 8</t>
  </si>
  <si>
    <t>No. Units 9</t>
  </si>
  <si>
    <t>No. Units 10</t>
  </si>
  <si>
    <t>Total production volume</t>
  </si>
  <si>
    <t>Vehicles</t>
  </si>
  <si>
    <t>No. Vehicles 1</t>
  </si>
  <si>
    <t>No. Vehicles 2</t>
  </si>
  <si>
    <t>No. Vehicles 3</t>
  </si>
  <si>
    <t>No. Vehicles 4</t>
  </si>
  <si>
    <t>No. Vehicles 5</t>
  </si>
  <si>
    <t>No. Vehicles 6</t>
  </si>
  <si>
    <t>No. Vehicles 7</t>
  </si>
  <si>
    <t>No. Vehicles 8</t>
  </si>
  <si>
    <t>No. Vehicles 9</t>
  </si>
  <si>
    <t>No. Vehicles 10</t>
  </si>
  <si>
    <t>Unit</t>
  </si>
  <si>
    <t>Fuel consumption</t>
  </si>
  <si>
    <t>Mileage</t>
  </si>
  <si>
    <t>Vehicle fleet</t>
  </si>
  <si>
    <t>km</t>
  </si>
  <si>
    <t>kWh/100 km</t>
  </si>
  <si>
    <t>Final energy consumption</t>
  </si>
  <si>
    <t>Unitary electricity consumption</t>
  </si>
  <si>
    <t>Option B2: Estimated energy consumption data based on the number of households</t>
  </si>
  <si>
    <t>Agriculture Forestry Fisheries</t>
  </si>
  <si>
    <t>FEC</t>
  </si>
  <si>
    <t>density (kg/lt)</t>
  </si>
  <si>
    <t>Rail transpotation</t>
  </si>
  <si>
    <t>Road transportation</t>
  </si>
  <si>
    <t>lt/100 km</t>
  </si>
  <si>
    <t xml:space="preserve">Option B1: Estimated energy consumption data based on the buildings' area </t>
  </si>
  <si>
    <t>Bleding of biofuels</t>
  </si>
  <si>
    <t xml:space="preserve">Note: </t>
  </si>
  <si>
    <t xml:space="preserve">green </t>
  </si>
  <si>
    <t>and light green cells are automatically filled</t>
  </si>
  <si>
    <t>ETS (not recommended)</t>
  </si>
  <si>
    <t>Unity</t>
  </si>
  <si>
    <t>Toe</t>
  </si>
  <si>
    <t>Joule</t>
  </si>
  <si>
    <t>kWh LHV</t>
  </si>
  <si>
    <t>BTU</t>
  </si>
  <si>
    <t>m3 of natural gas</t>
  </si>
  <si>
    <t>t of wood @ 20% moisture</t>
  </si>
  <si>
    <t>KWh LHV</t>
  </si>
  <si>
    <t>tonne of wood @ 20% moist.</t>
  </si>
  <si>
    <t>Units Converter</t>
  </si>
  <si>
    <t>The collection of the activity data must be based on the fulfilment of the following principles:</t>
  </si>
  <si>
    <t>•        Relevance of the data to the particular situation of the local authority.</t>
  </si>
  <si>
    <t>•        Consistency of the data collection methodology throughout the years.</t>
  </si>
  <si>
    <t>•        Coverage by the data at least of all sectors in which the local authority intends to implement measures, so that the result of those actions can be reflected in the inventory.</t>
  </si>
  <si>
    <t>•        Availability of the data sources in the future.</t>
  </si>
  <si>
    <t>•        Accuracy of the data if possible or at least representation of a vision of the reality.</t>
  </si>
  <si>
    <t>•        Transparency of the BEI elaboration process collection process, which can be achieved if the data sources are well documented and publicly available creating confidence to the stakeholders about the inventory.</t>
  </si>
  <si>
    <t>Remider:</t>
  </si>
  <si>
    <t>Data Sources</t>
  </si>
  <si>
    <t>ojopgjerj</t>
  </si>
  <si>
    <t>Assumptions</t>
  </si>
  <si>
    <t xml:space="preserve">Wind </t>
  </si>
  <si>
    <t>Hydroelectric</t>
  </si>
  <si>
    <t>Photovoltaics</t>
  </si>
  <si>
    <t>Electricity produced [MWh]</t>
  </si>
  <si>
    <t xml:space="preserve">  Energy carrier input [MWh]</t>
  </si>
  <si>
    <t>Waste</t>
  </si>
  <si>
    <t>Other renewable</t>
  </si>
  <si>
    <t>Other</t>
  </si>
  <si>
    <t>from renewable sources</t>
  </si>
  <si>
    <t>from non-renewable sources</t>
  </si>
  <si>
    <t xml:space="preserve">Combined Heat and Power </t>
  </si>
  <si>
    <t>Local heat/cold production plants</t>
  </si>
  <si>
    <t>Heat/cold produced [MWh]</t>
  </si>
  <si>
    <t xml:space="preserve">District heating (heat-only) </t>
  </si>
  <si>
    <t>B. Energy supply</t>
  </si>
  <si>
    <t>Energy supply</t>
  </si>
  <si>
    <t xml:space="preserve">Local renewable electricity plants     </t>
  </si>
  <si>
    <t>Plant 1</t>
  </si>
  <si>
    <t>Plant 2</t>
  </si>
  <si>
    <t>Plant 3</t>
  </si>
  <si>
    <t>Plant 4</t>
  </si>
  <si>
    <t>Plant 5</t>
  </si>
  <si>
    <t>Plant 6</t>
  </si>
  <si>
    <t>Plant 7</t>
  </si>
  <si>
    <t>Plant 8</t>
  </si>
  <si>
    <t>Plant 9</t>
  </si>
  <si>
    <t>Plant 10</t>
  </si>
  <si>
    <t>Renewable electricity produced [MWh]</t>
  </si>
  <si>
    <t>A. Final energy consumption</t>
  </si>
  <si>
    <t xml:space="preserve"> Local/distributed electricity production (Renewable energy only)</t>
  </si>
  <si>
    <t>Local/distributed electricity production</t>
  </si>
  <si>
    <t>Local electricity production plants 
(ETS and large-scale plants &gt; 20 MW not recommended)</t>
  </si>
  <si>
    <t>Local renewable electricity plants 
(ETS and large-scale plants &gt; 20 MWe not recommended)</t>
  </si>
  <si>
    <t>Local heat/cold production</t>
  </si>
  <si>
    <t>100 units</t>
  </si>
  <si>
    <t>100 offices</t>
  </si>
  <si>
    <t>MWh/mil. €</t>
  </si>
  <si>
    <t>27 passenger vehicles</t>
  </si>
  <si>
    <t>10 buses</t>
  </si>
  <si>
    <t>GENERAL INSTRUCTIONS</t>
  </si>
  <si>
    <r>
      <t xml:space="preserve">Option A-Option B </t>
    </r>
    <r>
      <rPr>
        <sz val="10"/>
        <color theme="1"/>
        <rFont val="Calibri"/>
        <family val="2"/>
        <charset val="161"/>
        <scheme val="minor"/>
      </rPr>
      <t>(page 7 "SF 5.2.a methodological approach for BEI")</t>
    </r>
  </si>
  <si>
    <t xml:space="preserve"> It is recommended to collect the actual energy consumption data (Option A)</t>
  </si>
  <si>
    <t xml:space="preserve"> When the collection of the actual energy consumption data is not feasible it is suggested to estimate the required energy consumption data (Option B) under the prerequisite that the assumptions will comply with the requirements of the Covenant of Mayors (Option B)</t>
  </si>
  <si>
    <t>The description of the sectors for the quantification of the final energy consumption in buildings, equipment/facilities and industries is displayed in Figure 7 in page 11 of SF 5.2.a methodological approach for BEI</t>
  </si>
  <si>
    <t>In Option A, local authority collects accurate and comprehensive energy consumption data related to its own buildings and facilities.</t>
  </si>
  <si>
    <r>
      <t xml:space="preserve">Concerning </t>
    </r>
    <r>
      <rPr>
        <b/>
        <sz val="11"/>
        <color theme="1"/>
        <rFont val="Calibri"/>
        <family val="2"/>
        <charset val="161"/>
        <scheme val="minor"/>
      </rPr>
      <t>tertiary buildings</t>
    </r>
    <r>
      <rPr>
        <sz val="11"/>
        <color theme="1"/>
        <rFont val="Calibri"/>
        <family val="2"/>
        <scheme val="minor"/>
      </rPr>
      <t xml:space="preserve">, in Option B there two suboptions: B1 based on the buildings' area and B2 based on the number of employees.  </t>
    </r>
  </si>
  <si>
    <r>
      <t xml:space="preserve">Concerning </t>
    </r>
    <r>
      <rPr>
        <b/>
        <sz val="11"/>
        <color theme="1"/>
        <rFont val="Calibri"/>
        <family val="2"/>
        <charset val="161"/>
        <scheme val="minor"/>
      </rPr>
      <t>residential buildings</t>
    </r>
    <r>
      <rPr>
        <sz val="11"/>
        <color theme="1"/>
        <rFont val="Calibri"/>
        <family val="2"/>
        <scheme val="minor"/>
      </rPr>
      <t xml:space="preserve">, in Option B there two suboptions: B1 based on the buildings' area and B2 based on the number of households.  </t>
    </r>
  </si>
  <si>
    <t xml:space="preserve">When all the appropriate data is filled, "calculation" shows the final energy consuption in MWh. </t>
  </si>
  <si>
    <t xml:space="preserve">In Option A, the local authority must collect the actual energy consumption data regarding municipal public lighting.In Option B, the required energy consumption data is estimated using concreate and robust assumptions </t>
  </si>
  <si>
    <r>
      <t>Industry-</t>
    </r>
    <r>
      <rPr>
        <sz val="11"/>
        <color theme="1"/>
        <rFont val="Calibri"/>
        <family val="2"/>
        <charset val="161"/>
        <scheme val="minor"/>
      </rPr>
      <t>Sheets 5.6</t>
    </r>
    <r>
      <rPr>
        <sz val="10"/>
        <color theme="1"/>
        <rFont val="Calibri"/>
        <family val="2"/>
        <charset val="161"/>
        <scheme val="minor"/>
      </rPr>
      <t xml:space="preserve"> (see pages 29-31 of SF 5.1.a. and page 32 for Option B)</t>
    </r>
  </si>
  <si>
    <t>Industries are optional, excluding industry part of EU Emission trading scheme</t>
  </si>
  <si>
    <t>In Option B there two suboptions: B1 based on the GVA and B2 based on the production volume</t>
  </si>
  <si>
    <t>In Option B there two suboptions: B1 based on the GVAand B2 based on the production volume</t>
  </si>
  <si>
    <r>
      <t>Transport -</t>
    </r>
    <r>
      <rPr>
        <sz val="11"/>
        <color theme="1"/>
        <rFont val="Calibri"/>
        <family val="2"/>
        <charset val="161"/>
        <scheme val="minor"/>
      </rPr>
      <t xml:space="preserve">sheets 8.9.10 </t>
    </r>
    <r>
      <rPr>
        <sz val="10"/>
        <color theme="1"/>
        <rFont val="Calibri"/>
        <family val="2"/>
        <charset val="161"/>
        <scheme val="minor"/>
      </rPr>
      <t>(see pages 33-37 of SF 5.1.a)</t>
    </r>
  </si>
  <si>
    <t>The mileage driven in km, on the street network of the local authority can be estimated exploiting information about traffic flows and length of the street network</t>
  </si>
  <si>
    <t>For the case of the local authority’s own fleet and public transportation fleet the mileage driven must be derived directly by the odometers of the vehicles on annual basis</t>
  </si>
  <si>
    <t>For the case of contracted services for public transport or other services, the information can be derived by from the operator of the specific services.</t>
  </si>
  <si>
    <t>Only the utilization of the vehicles within in the territory of the local authority must be taken into consideration.</t>
  </si>
  <si>
    <t>If municipalities' action plans include measures which reduce CO2 emissions in other sectors, they are free to define additional categories in their inventory</t>
  </si>
  <si>
    <t xml:space="preserve">Option A &amp; Option B tables can be used in combination according to the data availability </t>
  </si>
  <si>
    <r>
      <rPr>
        <b/>
        <sz val="11"/>
        <color theme="1"/>
        <rFont val="Calibri"/>
        <family val="2"/>
        <charset val="161"/>
        <scheme val="minor"/>
      </rPr>
      <t>Buildings</t>
    </r>
    <r>
      <rPr>
        <sz val="11"/>
        <color theme="1"/>
        <rFont val="Calibri"/>
        <family val="2"/>
        <scheme val="minor"/>
      </rPr>
      <t xml:space="preserve"> -Sheets 1.2.3: Municipal Buildings , Non-Municipal (Tertiary), Residential </t>
    </r>
    <r>
      <rPr>
        <sz val="10"/>
        <color theme="1"/>
        <rFont val="Calibri"/>
        <family val="2"/>
        <charset val="161"/>
        <scheme val="minor"/>
      </rPr>
      <t>(see page 26-28 of SF 5.2.A)</t>
    </r>
  </si>
  <si>
    <r>
      <t>Public Lighting -</t>
    </r>
    <r>
      <rPr>
        <sz val="11"/>
        <color theme="1"/>
        <rFont val="Calibri"/>
        <family val="2"/>
        <charset val="161"/>
        <scheme val="minor"/>
      </rPr>
      <t>sheet 4</t>
    </r>
  </si>
  <si>
    <r>
      <t xml:space="preserve">Agricalture Forestry Fisheries- </t>
    </r>
    <r>
      <rPr>
        <sz val="11"/>
        <color theme="1"/>
        <rFont val="Calibri"/>
        <family val="2"/>
        <charset val="161"/>
        <scheme val="minor"/>
      </rPr>
      <t>Sheet 7</t>
    </r>
  </si>
  <si>
    <t>Measure 4</t>
  </si>
  <si>
    <t>Measure 5</t>
  </si>
  <si>
    <t>Demand increase</t>
  </si>
  <si>
    <t>B. Energy supply projection</t>
  </si>
  <si>
    <t>Savings</t>
  </si>
  <si>
    <t>Implementation</t>
  </si>
  <si>
    <t>National</t>
  </si>
  <si>
    <t>Local</t>
  </si>
  <si>
    <t>Key actions</t>
  </si>
  <si>
    <t>Area of intervention</t>
  </si>
  <si>
    <t>Policy instrument</t>
  </si>
  <si>
    <t>Origin of the action</t>
  </si>
  <si>
    <t>Responsible body</t>
  </si>
  <si>
    <t>Implementation timeframe</t>
  </si>
  <si>
    <t>Start</t>
  </si>
  <si>
    <t>End</t>
  </si>
  <si>
    <t>Performance ratio</t>
  </si>
  <si>
    <t>RES production (MWh)</t>
  </si>
  <si>
    <t>YES</t>
  </si>
  <si>
    <t>Biofuel</t>
  </si>
  <si>
    <t>Calculations-Scenario</t>
  </si>
  <si>
    <t>NO</t>
  </si>
  <si>
    <t>Energy savings</t>
  </si>
  <si>
    <t>Information</t>
  </si>
  <si>
    <t>Calculations (MWh)</t>
  </si>
  <si>
    <t>Final energy savings (MWh)</t>
  </si>
  <si>
    <t>Measure 2</t>
  </si>
  <si>
    <t>Measure 3</t>
  </si>
  <si>
    <t>Measure 1</t>
  </si>
  <si>
    <t>RES</t>
  </si>
  <si>
    <t>Substitution</t>
  </si>
  <si>
    <t>Calculations energy supply (MWh)</t>
  </si>
  <si>
    <t>Cost (€)</t>
  </si>
  <si>
    <t>Heat/cold produced</t>
  </si>
  <si>
    <t xml:space="preserve">Heat/cold produced </t>
  </si>
  <si>
    <t>Local heat/cold production plants - Combined Heat and Power</t>
  </si>
  <si>
    <t>Local electricity production plants (ETS and large-scale plants &gt; 20 MW not recommended) - Combined Heat and Power</t>
  </si>
  <si>
    <t>Local electricity production plants (ETS and large-scale plants &gt; 20 MW not recommended) - Other</t>
  </si>
  <si>
    <t>Local heat/cold production plants - District heating (heat-only)</t>
  </si>
  <si>
    <t>Energy carrier input</t>
  </si>
  <si>
    <t>RES (MWh)</t>
  </si>
  <si>
    <t xml:space="preserve">  Energy carrier input (MWh)</t>
  </si>
  <si>
    <t>Local heat/cold production plants - Other</t>
  </si>
  <si>
    <t>Energy carrier input (MWh)</t>
  </si>
  <si>
    <t xml:space="preserve">Local heat/cold production plants - District heating (heat-only) </t>
  </si>
  <si>
    <t xml:space="preserve">Local heat/cold production plants - Combined Heat and Power </t>
  </si>
  <si>
    <t xml:space="preserve">Local electricity production plants (ETS and large-scale plants &gt; 20 MW not recommended) - Other </t>
  </si>
  <si>
    <t xml:space="preserve">Local electricity production plants (ETS and large-scale plants &gt; 20 MW not recommended) - Combined Heat and Power </t>
  </si>
  <si>
    <t>Electricy production (MWh)</t>
  </si>
  <si>
    <t>Electricity produced (MWh)</t>
  </si>
  <si>
    <t>Heat/cold produced (MWh)</t>
  </si>
  <si>
    <t>Electricy Capacity (MW)</t>
  </si>
  <si>
    <t>Load factor (%)</t>
  </si>
  <si>
    <r>
      <t xml:space="preserve">In order to assure the above mentioned principles please </t>
    </r>
    <r>
      <rPr>
        <b/>
        <u/>
        <sz val="10"/>
        <color rgb="FFFF0000"/>
        <rFont val="Arial"/>
        <family val="2"/>
        <charset val="161"/>
      </rPr>
      <t>NOTE</t>
    </r>
    <r>
      <rPr>
        <b/>
        <sz val="10"/>
        <color rgb="FFFF0000"/>
        <rFont val="Arial"/>
        <family val="2"/>
        <charset val="161"/>
      </rPr>
      <t xml:space="preserve"> here the data sources used and the assumptions made for these calculations</t>
    </r>
  </si>
  <si>
    <t>Calculation</t>
  </si>
  <si>
    <t>Calculations energy savings (MWh)</t>
  </si>
  <si>
    <t>Calculations net energy savings (MWh)</t>
  </si>
  <si>
    <r>
      <t xml:space="preserve">BUILDINGS, </t>
    </r>
    <r>
      <rPr>
        <b/>
        <sz val="11"/>
        <color indexed="9"/>
        <rFont val="Arial"/>
        <family val="2"/>
        <charset val="161"/>
      </rPr>
      <t>EQUIPMENT/FACILITIES AND INDUSTRIES</t>
    </r>
  </si>
  <si>
    <r>
      <t xml:space="preserve">OTHER </t>
    </r>
    <r>
      <rPr>
        <b/>
        <i/>
        <sz val="11"/>
        <color indexed="9"/>
        <rFont val="Arial"/>
        <family val="2"/>
        <charset val="161"/>
      </rPr>
      <t xml:space="preserve"> </t>
    </r>
  </si>
  <si>
    <t>A. Final energy consumption projection for a specific year in the future</t>
  </si>
  <si>
    <r>
      <t>CO</t>
    </r>
    <r>
      <rPr>
        <b/>
        <vertAlign val="subscript"/>
        <sz val="12"/>
        <rFont val="Arial"/>
        <family val="2"/>
        <charset val="161"/>
      </rPr>
      <t xml:space="preserve">2eq </t>
    </r>
    <r>
      <rPr>
        <b/>
        <sz val="12"/>
        <rFont val="Arial"/>
        <family val="2"/>
        <charset val="161"/>
      </rPr>
      <t>emission factors adopted (t/MWh)</t>
    </r>
  </si>
  <si>
    <t>CO2eq emission reduction (t)</t>
  </si>
  <si>
    <t>Cost/Effectiveness Ratio (€/tCO2eq)</t>
  </si>
  <si>
    <t>Status of implementation</t>
  </si>
  <si>
    <t>Building envelope</t>
  </si>
  <si>
    <t>Awareness raising / training</t>
  </si>
  <si>
    <t>Local authority</t>
  </si>
  <si>
    <t>Ongoing</t>
  </si>
  <si>
    <t>Renewable energy for space heating and hot water</t>
  </si>
  <si>
    <t>Energy management</t>
  </si>
  <si>
    <t>Covenant Territorial Coordiantor</t>
  </si>
  <si>
    <t>Completed</t>
  </si>
  <si>
    <t>Energy efficiency in space heating and hot water</t>
  </si>
  <si>
    <t xml:space="preserve">Energy certification / labelling </t>
  </si>
  <si>
    <t>Other (national, regional,…)</t>
  </si>
  <si>
    <t>Postponed</t>
  </si>
  <si>
    <t>Energy efficient lighting systems</t>
  </si>
  <si>
    <t>Energy suppliers obligations</t>
  </si>
  <si>
    <t>Not possible to say</t>
  </si>
  <si>
    <t>Not started</t>
  </si>
  <si>
    <t>Energy efficient electrical appliances</t>
  </si>
  <si>
    <t>Energy / carbon taxes</t>
  </si>
  <si>
    <t>New</t>
  </si>
  <si>
    <t>Integrated action (all above)</t>
  </si>
  <si>
    <t>Grants and subsidies</t>
  </si>
  <si>
    <t>Information and Communication Technologies</t>
  </si>
  <si>
    <t>Third party financing. PPP</t>
  </si>
  <si>
    <t>Behavioural changes</t>
  </si>
  <si>
    <t>Public procurement</t>
  </si>
  <si>
    <t>Building standards</t>
  </si>
  <si>
    <t>Land use planning regulation</t>
  </si>
  <si>
    <t>Not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</si>
</sst>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quot;€&quot;_-;\-* #,##0.00\ &quot;€&quot;_-;_-* &quot;-&quot;??\ &quot;€&quot;_-;_-@_-"/>
    <numFmt numFmtId="165" formatCode="#,##0.0"/>
    <numFmt numFmtId="166" formatCode="#,##0.000"/>
    <numFmt numFmtId="167" formatCode="0.00.E+00"/>
    <numFmt numFmtId="168" formatCode="#,##0.000000"/>
    <numFmt numFmtId="169" formatCode="#,##0.00000"/>
    <numFmt numFmtId="170" formatCode="0.000"/>
  </numFmts>
  <fonts count="46" x14ac:knownFonts="1">
    <font>
      <sz val="11"/>
      <color theme="1"/>
      <name val="Calibri"/>
      <family val="2"/>
      <scheme val="minor"/>
    </font>
    <font>
      <sz val="11"/>
      <color theme="1"/>
      <name val="Calibri"/>
      <family val="2"/>
      <charset val="161"/>
      <scheme val="minor"/>
    </font>
    <font>
      <sz val="10"/>
      <name val="Arial"/>
      <family val="2"/>
    </font>
    <font>
      <b/>
      <sz val="10"/>
      <name val="Arial"/>
      <family val="2"/>
    </font>
    <font>
      <b/>
      <sz val="10"/>
      <color theme="0"/>
      <name val="Arial"/>
      <family val="2"/>
    </font>
    <font>
      <sz val="11"/>
      <color indexed="9"/>
      <name val="Calibri"/>
      <family val="2"/>
      <scheme val="minor"/>
    </font>
    <font>
      <sz val="11"/>
      <name val="Calibri"/>
      <family val="2"/>
      <scheme val="minor"/>
    </font>
    <font>
      <b/>
      <sz val="10"/>
      <name val="Arial"/>
      <family val="2"/>
      <charset val="161"/>
    </font>
    <font>
      <b/>
      <sz val="11"/>
      <color theme="1"/>
      <name val="Calibri"/>
      <family val="2"/>
      <charset val="161"/>
      <scheme val="minor"/>
    </font>
    <font>
      <sz val="10"/>
      <name val="Arial"/>
      <family val="2"/>
      <charset val="161"/>
    </font>
    <font>
      <b/>
      <sz val="10"/>
      <color theme="0"/>
      <name val="Arial"/>
      <family val="2"/>
      <charset val="161"/>
    </font>
    <font>
      <u/>
      <sz val="11"/>
      <color theme="10"/>
      <name val="Calibri"/>
      <family val="2"/>
      <scheme val="minor"/>
    </font>
    <font>
      <b/>
      <sz val="12"/>
      <name val="Calibri"/>
      <family val="2"/>
      <charset val="161"/>
      <scheme val="minor"/>
    </font>
    <font>
      <sz val="12"/>
      <name val="Calibri"/>
      <family val="2"/>
      <charset val="161"/>
      <scheme val="minor"/>
    </font>
    <font>
      <sz val="12"/>
      <color theme="1"/>
      <name val="Calibri"/>
      <family val="2"/>
      <charset val="161"/>
      <scheme val="minor"/>
    </font>
    <font>
      <b/>
      <sz val="11"/>
      <color theme="4" tint="-0.499984740745262"/>
      <name val="Calibri"/>
      <family val="2"/>
      <charset val="161"/>
      <scheme val="minor"/>
    </font>
    <font>
      <sz val="10"/>
      <color theme="1"/>
      <name val="Calibri"/>
      <family val="2"/>
      <charset val="161"/>
      <scheme val="minor"/>
    </font>
    <font>
      <sz val="11"/>
      <color theme="1"/>
      <name val="Calibri"/>
      <family val="2"/>
      <charset val="161"/>
      <scheme val="minor"/>
    </font>
    <font>
      <i/>
      <sz val="11"/>
      <color theme="1"/>
      <name val="Calibri"/>
      <family val="2"/>
      <charset val="161"/>
      <scheme val="minor"/>
    </font>
    <font>
      <sz val="11"/>
      <color theme="1"/>
      <name val="Calibri"/>
      <family val="2"/>
      <scheme val="minor"/>
    </font>
    <font>
      <sz val="11"/>
      <color rgb="FFFF0000"/>
      <name val="Calibri"/>
      <family val="2"/>
      <scheme val="minor"/>
    </font>
    <font>
      <sz val="10"/>
      <color theme="1"/>
      <name val="Arial"/>
      <family val="2"/>
      <charset val="161"/>
    </font>
    <font>
      <b/>
      <sz val="11"/>
      <color theme="1"/>
      <name val="Arial"/>
      <family val="2"/>
      <charset val="161"/>
    </font>
    <font>
      <b/>
      <sz val="10"/>
      <color rgb="FFFF0000"/>
      <name val="Arial"/>
      <family val="2"/>
      <charset val="161"/>
    </font>
    <font>
      <b/>
      <sz val="10"/>
      <color theme="1"/>
      <name val="Arial"/>
      <family val="2"/>
      <charset val="161"/>
    </font>
    <font>
      <b/>
      <u/>
      <sz val="10"/>
      <color rgb="FFFF0000"/>
      <name val="Arial"/>
      <family val="2"/>
      <charset val="161"/>
    </font>
    <font>
      <sz val="12"/>
      <color theme="1"/>
      <name val="Arial"/>
      <family val="2"/>
      <charset val="161"/>
    </font>
    <font>
      <b/>
      <sz val="12"/>
      <color theme="1"/>
      <name val="Arial"/>
      <family val="2"/>
      <charset val="161"/>
    </font>
    <font>
      <b/>
      <sz val="12"/>
      <color rgb="FFFF0000"/>
      <name val="Arial"/>
      <family val="2"/>
      <charset val="161"/>
    </font>
    <font>
      <sz val="10"/>
      <color theme="0"/>
      <name val="Arial"/>
      <family val="2"/>
      <charset val="161"/>
    </font>
    <font>
      <sz val="10"/>
      <color rgb="FFFF0000"/>
      <name val="Arial"/>
      <family val="2"/>
      <charset val="161"/>
    </font>
    <font>
      <b/>
      <i/>
      <sz val="10"/>
      <color theme="1"/>
      <name val="Arial"/>
      <family val="2"/>
      <charset val="161"/>
    </font>
    <font>
      <i/>
      <sz val="10"/>
      <color theme="0" tint="-0.499984740745262"/>
      <name val="Arial"/>
      <family val="2"/>
      <charset val="161"/>
    </font>
    <font>
      <b/>
      <sz val="12"/>
      <name val="Arial"/>
      <family val="2"/>
      <charset val="161"/>
    </font>
    <font>
      <b/>
      <vertAlign val="subscript"/>
      <sz val="12"/>
      <name val="Arial"/>
      <family val="2"/>
      <charset val="161"/>
    </font>
    <font>
      <sz val="11"/>
      <color theme="0"/>
      <name val="Calibri"/>
      <family val="2"/>
      <scheme val="minor"/>
    </font>
    <font>
      <b/>
      <sz val="14"/>
      <name val="Arial"/>
      <family val="2"/>
      <charset val="161"/>
    </font>
    <font>
      <b/>
      <sz val="11"/>
      <name val="Arial"/>
      <family val="2"/>
      <charset val="161"/>
    </font>
    <font>
      <b/>
      <u/>
      <sz val="11"/>
      <color theme="0"/>
      <name val="Arial"/>
      <family val="2"/>
      <charset val="161"/>
    </font>
    <font>
      <sz val="11"/>
      <color theme="1"/>
      <name val="Arial"/>
      <family val="2"/>
      <charset val="161"/>
    </font>
    <font>
      <b/>
      <u/>
      <sz val="10"/>
      <color theme="0"/>
      <name val="Arial"/>
      <family val="2"/>
      <charset val="161"/>
    </font>
    <font>
      <b/>
      <u/>
      <sz val="10"/>
      <name val="Arial"/>
      <family val="2"/>
      <charset val="161"/>
    </font>
    <font>
      <b/>
      <u val="double"/>
      <sz val="10"/>
      <name val="Arial"/>
      <family val="2"/>
      <charset val="161"/>
    </font>
    <font>
      <b/>
      <sz val="11"/>
      <color theme="0"/>
      <name val="Arial"/>
      <family val="2"/>
      <charset val="161"/>
    </font>
    <font>
      <b/>
      <sz val="11"/>
      <color indexed="9"/>
      <name val="Arial"/>
      <family val="2"/>
      <charset val="161"/>
    </font>
    <font>
      <b/>
      <i/>
      <sz val="11"/>
      <color indexed="9"/>
      <name val="Arial"/>
      <family val="2"/>
      <charset val="161"/>
    </font>
  </fonts>
  <fills count="39">
    <fill>
      <patternFill patternType="none"/>
    </fill>
    <fill>
      <patternFill patternType="gray125"/>
    </fill>
    <fill>
      <patternFill patternType="solid">
        <fgColor rgb="FF66AACD"/>
        <bgColor indexed="64"/>
      </patternFill>
    </fill>
    <fill>
      <patternFill patternType="solid">
        <fgColor indexed="56"/>
        <bgColor indexed="64"/>
      </patternFill>
    </fill>
    <fill>
      <patternFill patternType="solid">
        <fgColor rgb="FF8EB747"/>
        <bgColor indexed="64"/>
      </patternFill>
    </fill>
    <fill>
      <patternFill patternType="solid">
        <fgColor theme="0"/>
        <bgColor indexed="64"/>
      </patternFill>
    </fill>
    <fill>
      <patternFill patternType="solid">
        <fgColor rgb="FF00336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5"/>
        <bgColor indexed="64"/>
      </patternFill>
    </fill>
    <fill>
      <patternFill patternType="solid">
        <fgColor theme="7"/>
        <bgColor indexed="64"/>
      </patternFill>
    </fill>
    <fill>
      <patternFill patternType="solid">
        <fgColor theme="8"/>
        <bgColor indexed="64"/>
      </patternFill>
    </fill>
    <fill>
      <patternFill patternType="solid">
        <fgColor theme="3" tint="0.59999389629810485"/>
        <bgColor indexed="64"/>
      </patternFill>
    </fill>
    <fill>
      <patternFill patternType="solid">
        <fgColor theme="4" tint="-0.499984740745262"/>
        <bgColor indexed="64"/>
      </patternFill>
    </fill>
    <fill>
      <patternFill patternType="solid">
        <fgColor rgb="FF00B0F0"/>
        <bgColor indexed="64"/>
      </patternFill>
    </fill>
    <fill>
      <patternFill patternType="solid">
        <fgColor rgb="FF6600FF"/>
        <bgColor indexed="64"/>
      </patternFill>
    </fill>
    <fill>
      <patternFill patternType="solid">
        <fgColor rgb="FF9933FF"/>
        <bgColor indexed="64"/>
      </patternFill>
    </fill>
    <fill>
      <patternFill patternType="solid">
        <fgColor rgb="FFCC99FF"/>
        <bgColor indexed="64"/>
      </patternFill>
    </fill>
    <fill>
      <patternFill patternType="solid">
        <fgColor theme="6" tint="-0.249977111117893"/>
        <bgColor indexed="64"/>
      </patternFill>
    </fill>
    <fill>
      <patternFill patternType="solid">
        <fgColor rgb="FFBDEEFF"/>
        <bgColor indexed="64"/>
      </patternFill>
    </fill>
    <fill>
      <patternFill patternType="solid">
        <fgColor rgb="FFFFFFFF"/>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E6E899"/>
        <bgColor indexed="64"/>
      </patternFill>
    </fill>
    <fill>
      <patternFill patternType="solid">
        <fgColor theme="7" tint="-0.249977111117893"/>
        <bgColor indexed="64"/>
      </patternFill>
    </fill>
    <fill>
      <patternFill patternType="solid">
        <fgColor rgb="FFF1F2C4"/>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499984740745262"/>
        <bgColor indexed="64"/>
      </patternFill>
    </fill>
    <fill>
      <patternFill patternType="solid">
        <fgColor theme="4" tint="0.79998168889431442"/>
        <bgColor indexed="64"/>
      </patternFill>
    </fill>
    <fill>
      <patternFill patternType="solid">
        <fgColor theme="1" tint="0.499984740745262"/>
        <bgColor indexed="64"/>
      </patternFill>
    </fill>
  </fills>
  <borders count="35">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2" tint="-0.89999084444715716"/>
      </left>
      <right style="thin">
        <color theme="2" tint="-0.89999084444715716"/>
      </right>
      <top style="thin">
        <color theme="2" tint="-0.89999084444715716"/>
      </top>
      <bottom style="thin">
        <color theme="2" tint="-0.89999084444715716"/>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4">
    <xf numFmtId="0" fontId="0" fillId="0" borderId="0"/>
    <xf numFmtId="0" fontId="2" fillId="0" borderId="0"/>
    <xf numFmtId="0" fontId="11" fillId="0" borderId="0" applyNumberFormat="0" applyFill="0" applyBorder="0" applyAlignment="0" applyProtection="0"/>
    <xf numFmtId="164" fontId="19" fillId="0" borderId="0" applyFont="0" applyFill="0" applyBorder="0" applyAlignment="0" applyProtection="0"/>
  </cellStyleXfs>
  <cellXfs count="439">
    <xf numFmtId="0" fontId="0" fillId="0" borderId="0" xfId="0"/>
    <xf numFmtId="0" fontId="3" fillId="2" borderId="1" xfId="1" applyFont="1" applyFill="1" applyBorder="1" applyAlignment="1" applyProtection="1">
      <alignment horizontal="center" vertical="center" wrapText="1"/>
    </xf>
    <xf numFmtId="0" fontId="0" fillId="5" borderId="0" xfId="0" applyFill="1"/>
    <xf numFmtId="0" fontId="0" fillId="0" borderId="21" xfId="0" applyBorder="1"/>
    <xf numFmtId="0" fontId="7" fillId="11" borderId="2" xfId="1" applyFont="1" applyFill="1" applyBorder="1" applyAlignment="1" applyProtection="1">
      <alignment vertical="center"/>
      <protection locked="0"/>
    </xf>
    <xf numFmtId="0" fontId="7" fillId="11" borderId="6" xfId="1" applyFont="1" applyFill="1" applyBorder="1" applyAlignment="1" applyProtection="1">
      <alignment horizontal="left" vertical="center"/>
      <protection locked="0"/>
    </xf>
    <xf numFmtId="0" fontId="7" fillId="11" borderId="3" xfId="1" applyFont="1" applyFill="1" applyBorder="1" applyAlignment="1" applyProtection="1">
      <alignment horizontal="left" vertical="center"/>
      <protection locked="0"/>
    </xf>
    <xf numFmtId="0" fontId="7" fillId="11" borderId="5" xfId="1" applyFont="1" applyFill="1" applyBorder="1" applyAlignment="1" applyProtection="1">
      <alignment horizontal="left" vertical="center"/>
      <protection locked="0"/>
    </xf>
    <xf numFmtId="0" fontId="7" fillId="11" borderId="2" xfId="1" applyFont="1" applyFill="1" applyBorder="1" applyAlignment="1" applyProtection="1">
      <alignment horizontal="left" vertical="center"/>
      <protection locked="0"/>
    </xf>
    <xf numFmtId="0" fontId="9" fillId="4" borderId="0" xfId="1" applyFont="1" applyFill="1" applyBorder="1" applyAlignment="1" applyProtection="1">
      <alignment horizontal="center" vertical="center"/>
      <protection locked="0"/>
    </xf>
    <xf numFmtId="0" fontId="2" fillId="12" borderId="0" xfId="1" applyFont="1" applyFill="1" applyBorder="1" applyAlignment="1" applyProtection="1">
      <alignment horizontal="left" vertical="center"/>
      <protection locked="0"/>
    </xf>
    <xf numFmtId="0" fontId="0" fillId="5" borderId="0" xfId="0" applyFill="1" applyBorder="1"/>
    <xf numFmtId="0" fontId="7" fillId="10" borderId="6" xfId="1" applyFont="1" applyFill="1" applyBorder="1" applyAlignment="1" applyProtection="1">
      <alignment horizontal="left" vertical="center"/>
      <protection locked="0"/>
    </xf>
    <xf numFmtId="0" fontId="7" fillId="10" borderId="3" xfId="1" applyFont="1" applyFill="1" applyBorder="1" applyAlignment="1" applyProtection="1">
      <alignment horizontal="left" vertical="center"/>
      <protection locked="0"/>
    </xf>
    <xf numFmtId="0" fontId="10" fillId="22" borderId="2" xfId="1" applyFont="1" applyFill="1" applyBorder="1" applyAlignment="1" applyProtection="1">
      <alignment vertical="center"/>
      <protection locked="0"/>
    </xf>
    <xf numFmtId="0" fontId="10" fillId="22" borderId="3" xfId="1" applyFont="1" applyFill="1" applyBorder="1" applyAlignment="1" applyProtection="1">
      <alignment horizontal="left" vertical="center"/>
      <protection locked="0"/>
    </xf>
    <xf numFmtId="0" fontId="7" fillId="23" borderId="2" xfId="1" applyFont="1" applyFill="1" applyBorder="1" applyAlignment="1" applyProtection="1">
      <alignment vertical="center"/>
      <protection locked="0"/>
    </xf>
    <xf numFmtId="0" fontId="7" fillId="25" borderId="2" xfId="1" applyFont="1" applyFill="1" applyBorder="1" applyAlignment="1" applyProtection="1">
      <alignment vertical="center"/>
      <protection locked="0"/>
    </xf>
    <xf numFmtId="0" fontId="7" fillId="25" borderId="3" xfId="1" applyFont="1" applyFill="1" applyBorder="1" applyAlignment="1" applyProtection="1">
      <alignment horizontal="left" vertical="center"/>
      <protection locked="0"/>
    </xf>
    <xf numFmtId="0" fontId="13" fillId="0" borderId="21" xfId="0" applyFont="1" applyBorder="1" applyAlignment="1">
      <alignment vertical="center"/>
    </xf>
    <xf numFmtId="0" fontId="14" fillId="0" borderId="21" xfId="0" applyFont="1" applyBorder="1"/>
    <xf numFmtId="0" fontId="14" fillId="0" borderId="23" xfId="0" applyFont="1" applyBorder="1"/>
    <xf numFmtId="0" fontId="13" fillId="0" borderId="24" xfId="0" applyFont="1" applyBorder="1" applyAlignment="1">
      <alignment vertical="center"/>
    </xf>
    <xf numFmtId="0" fontId="14" fillId="0" borderId="25" xfId="0" applyFont="1" applyBorder="1"/>
    <xf numFmtId="0" fontId="13" fillId="0" borderId="26" xfId="0" applyFont="1" applyBorder="1" applyAlignment="1">
      <alignment vertical="center"/>
    </xf>
    <xf numFmtId="0" fontId="13" fillId="18" borderId="22" xfId="0" applyFont="1" applyFill="1" applyBorder="1" applyAlignment="1">
      <alignment horizontal="center" vertical="center"/>
    </xf>
    <xf numFmtId="0" fontId="13" fillId="18" borderId="22" xfId="0" applyFont="1" applyFill="1" applyBorder="1" applyAlignment="1">
      <alignment horizontal="center" vertical="center" wrapText="1"/>
    </xf>
    <xf numFmtId="0" fontId="13" fillId="13" borderId="22" xfId="0" applyFont="1" applyFill="1" applyBorder="1" applyAlignment="1">
      <alignment horizontal="right" vertical="center"/>
    </xf>
    <xf numFmtId="3" fontId="13" fillId="0" borderId="22" xfId="0" applyNumberFormat="1" applyFont="1" applyBorder="1" applyAlignment="1">
      <alignment vertical="center"/>
    </xf>
    <xf numFmtId="170" fontId="13" fillId="13" borderId="22" xfId="0" applyNumberFormat="1" applyFont="1" applyFill="1" applyBorder="1" applyAlignment="1">
      <alignment vertical="center"/>
    </xf>
    <xf numFmtId="0" fontId="13" fillId="0" borderId="27" xfId="0" applyFont="1" applyBorder="1" applyAlignment="1">
      <alignment vertical="center"/>
    </xf>
    <xf numFmtId="0" fontId="14" fillId="0" borderId="24" xfId="0" applyFont="1" applyBorder="1"/>
    <xf numFmtId="0" fontId="13" fillId="0" borderId="25" xfId="0" applyFont="1" applyBorder="1" applyAlignment="1">
      <alignment vertical="center"/>
    </xf>
    <xf numFmtId="0" fontId="13" fillId="18" borderId="22" xfId="0" applyFont="1" applyFill="1" applyBorder="1" applyAlignment="1">
      <alignment horizontal="right" vertical="center"/>
    </xf>
    <xf numFmtId="3" fontId="13" fillId="13" borderId="22" xfId="0" applyNumberFormat="1" applyFont="1" applyFill="1" applyBorder="1" applyAlignment="1">
      <alignment vertical="center"/>
    </xf>
    <xf numFmtId="11" fontId="13" fillId="13" borderId="22" xfId="0" applyNumberFormat="1" applyFont="1" applyFill="1" applyBorder="1" applyAlignment="1">
      <alignment vertical="center"/>
    </xf>
    <xf numFmtId="4" fontId="13" fillId="13" borderId="22" xfId="0" applyNumberFormat="1" applyFont="1" applyFill="1" applyBorder="1" applyAlignment="1">
      <alignment vertical="center"/>
    </xf>
    <xf numFmtId="167" fontId="13" fillId="13" borderId="22" xfId="0" applyNumberFormat="1" applyFont="1" applyFill="1" applyBorder="1" applyAlignment="1">
      <alignment vertical="center"/>
    </xf>
    <xf numFmtId="168" fontId="13" fillId="13" borderId="22" xfId="0" applyNumberFormat="1" applyFont="1" applyFill="1" applyBorder="1" applyAlignment="1">
      <alignment vertical="center"/>
    </xf>
    <xf numFmtId="169" fontId="13" fillId="13" borderId="22" xfId="0" applyNumberFormat="1" applyFont="1" applyFill="1" applyBorder="1" applyAlignment="1">
      <alignment vertical="center"/>
    </xf>
    <xf numFmtId="165" fontId="13" fillId="13" borderId="22" xfId="0" applyNumberFormat="1" applyFont="1" applyFill="1" applyBorder="1" applyAlignment="1">
      <alignment vertical="center"/>
    </xf>
    <xf numFmtId="166" fontId="13" fillId="13" borderId="22" xfId="0" applyNumberFormat="1" applyFont="1" applyFill="1" applyBorder="1" applyAlignment="1">
      <alignment vertical="center"/>
    </xf>
    <xf numFmtId="3" fontId="2" fillId="12" borderId="1" xfId="1" applyNumberFormat="1" applyFont="1" applyFill="1" applyBorder="1" applyAlignment="1" applyProtection="1">
      <alignment horizontal="center" vertical="center"/>
      <protection locked="0"/>
    </xf>
    <xf numFmtId="3" fontId="3" fillId="12" borderId="1" xfId="1" applyNumberFormat="1" applyFont="1" applyFill="1" applyBorder="1" applyAlignment="1" applyProtection="1">
      <alignment horizontal="center" vertical="center"/>
      <protection locked="0"/>
    </xf>
    <xf numFmtId="3" fontId="4" fillId="4" borderId="1" xfId="1" applyNumberFormat="1" applyFont="1" applyFill="1" applyBorder="1" applyAlignment="1" applyProtection="1">
      <alignment horizontal="center" vertical="center"/>
      <protection locked="0"/>
    </xf>
    <xf numFmtId="3" fontId="0" fillId="5" borderId="0" xfId="0" applyNumberFormat="1" applyFill="1"/>
    <xf numFmtId="3" fontId="3" fillId="2" borderId="1" xfId="1" applyNumberFormat="1" applyFont="1" applyFill="1" applyBorder="1" applyAlignment="1" applyProtection="1">
      <alignment horizontal="center" vertical="center" wrapText="1"/>
    </xf>
    <xf numFmtId="3" fontId="4" fillId="4" borderId="1" xfId="1" applyNumberFormat="1" applyFont="1" applyFill="1" applyBorder="1" applyAlignment="1" applyProtection="1">
      <alignment horizontal="center" vertical="center"/>
    </xf>
    <xf numFmtId="3" fontId="7" fillId="9" borderId="2" xfId="1" applyNumberFormat="1" applyFont="1" applyFill="1" applyBorder="1" applyAlignment="1" applyProtection="1">
      <alignment vertical="center"/>
      <protection locked="0"/>
    </xf>
    <xf numFmtId="3" fontId="7" fillId="9" borderId="2" xfId="1" applyNumberFormat="1" applyFont="1" applyFill="1" applyBorder="1" applyAlignment="1" applyProtection="1">
      <alignment horizontal="center" vertical="center"/>
      <protection locked="0"/>
    </xf>
    <xf numFmtId="3" fontId="7" fillId="0" borderId="2" xfId="1" applyNumberFormat="1" applyFont="1" applyFill="1" applyBorder="1" applyAlignment="1" applyProtection="1">
      <alignment vertical="center"/>
      <protection locked="0"/>
    </xf>
    <xf numFmtId="3" fontId="2" fillId="12" borderId="1" xfId="1" applyNumberFormat="1" applyFont="1" applyFill="1" applyBorder="1" applyAlignment="1" applyProtection="1">
      <alignment horizontal="center" vertical="center"/>
    </xf>
    <xf numFmtId="0" fontId="15" fillId="0" borderId="21" xfId="0" applyFont="1" applyBorder="1"/>
    <xf numFmtId="0" fontId="8" fillId="0" borderId="21" xfId="0" applyFont="1" applyBorder="1"/>
    <xf numFmtId="0" fontId="17" fillId="0" borderId="21" xfId="0" applyFont="1" applyBorder="1"/>
    <xf numFmtId="0" fontId="18" fillId="0" borderId="21" xfId="0" applyFont="1" applyBorder="1"/>
    <xf numFmtId="3" fontId="3" fillId="2" borderId="1" xfId="1" applyNumberFormat="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164" fontId="0" fillId="5" borderId="0" xfId="3" applyFont="1" applyFill="1"/>
    <xf numFmtId="0" fontId="20" fillId="5" borderId="0" xfId="0" applyFont="1" applyFill="1"/>
    <xf numFmtId="9" fontId="21" fillId="5" borderId="0" xfId="0" applyNumberFormat="1" applyFont="1" applyFill="1" applyAlignment="1">
      <alignment horizontal="center"/>
    </xf>
    <xf numFmtId="9" fontId="21" fillId="34" borderId="0" xfId="0" applyNumberFormat="1" applyFont="1" applyFill="1" applyAlignment="1">
      <alignment horizontal="center" vertical="center"/>
    </xf>
    <xf numFmtId="0" fontId="22" fillId="33" borderId="2" xfId="0" applyFont="1" applyFill="1" applyBorder="1" applyAlignment="1">
      <alignment horizontal="center" wrapText="1"/>
    </xf>
    <xf numFmtId="3" fontId="9" fillId="0" borderId="2" xfId="1" applyNumberFormat="1" applyFont="1" applyFill="1" applyBorder="1" applyAlignment="1" applyProtection="1">
      <alignment horizontal="center" vertical="center"/>
      <protection locked="0"/>
    </xf>
    <xf numFmtId="3" fontId="6" fillId="5" borderId="0" xfId="0" applyNumberFormat="1" applyFont="1" applyFill="1"/>
    <xf numFmtId="0" fontId="6" fillId="5" borderId="0" xfId="0" applyFont="1" applyFill="1"/>
    <xf numFmtId="3" fontId="9" fillId="12" borderId="1" xfId="1" applyNumberFormat="1" applyFont="1" applyFill="1" applyBorder="1" applyAlignment="1" applyProtection="1">
      <alignment horizontal="center" vertical="center"/>
    </xf>
    <xf numFmtId="3" fontId="24" fillId="27" borderId="2" xfId="1" applyNumberFormat="1" applyFont="1" applyFill="1" applyBorder="1" applyAlignment="1" applyProtection="1">
      <alignment vertical="center"/>
    </xf>
    <xf numFmtId="3" fontId="24" fillId="27" borderId="2" xfId="1" applyNumberFormat="1" applyFont="1" applyFill="1" applyBorder="1" applyAlignment="1" applyProtection="1">
      <alignment horizontal="right" vertical="center"/>
    </xf>
    <xf numFmtId="3" fontId="24" fillId="0" borderId="26" xfId="1" applyNumberFormat="1" applyFont="1" applyFill="1" applyBorder="1" applyAlignment="1" applyProtection="1">
      <alignment vertical="center"/>
    </xf>
    <xf numFmtId="3" fontId="7" fillId="29" borderId="2" xfId="1" applyNumberFormat="1" applyFont="1" applyFill="1" applyBorder="1" applyAlignment="1" applyProtection="1">
      <alignment horizontal="center" vertical="center" wrapText="1"/>
    </xf>
    <xf numFmtId="3" fontId="7" fillId="28" borderId="2" xfId="1" applyNumberFormat="1" applyFont="1" applyFill="1" applyBorder="1" applyAlignment="1" applyProtection="1">
      <alignment vertical="center"/>
    </xf>
    <xf numFmtId="3" fontId="9" fillId="26" borderId="2" xfId="1" applyNumberFormat="1" applyFont="1" applyFill="1" applyBorder="1" applyAlignment="1" applyProtection="1">
      <alignment horizontal="center" vertical="center"/>
      <protection locked="0"/>
    </xf>
    <xf numFmtId="3" fontId="9" fillId="0" borderId="2" xfId="1" applyNumberFormat="1" applyFont="1" applyFill="1" applyBorder="1" applyAlignment="1" applyProtection="1">
      <alignment horizontal="center" vertical="center" wrapText="1"/>
      <protection locked="0"/>
    </xf>
    <xf numFmtId="3" fontId="7" fillId="28" borderId="2" xfId="1" applyNumberFormat="1" applyFont="1" applyFill="1" applyBorder="1" applyAlignment="1" applyProtection="1">
      <alignment horizontal="center" vertical="center"/>
      <protection locked="0"/>
    </xf>
    <xf numFmtId="3" fontId="7" fillId="31" borderId="2" xfId="1" applyNumberFormat="1" applyFont="1" applyFill="1" applyBorder="1" applyAlignment="1" applyProtection="1">
      <alignment horizontal="center" vertical="center" wrapText="1"/>
    </xf>
    <xf numFmtId="3" fontId="7" fillId="10" borderId="2" xfId="1" applyNumberFormat="1" applyFont="1" applyFill="1" applyBorder="1" applyAlignment="1" applyProtection="1">
      <alignment vertical="center"/>
    </xf>
    <xf numFmtId="3" fontId="7" fillId="10" borderId="2" xfId="1" applyNumberFormat="1" applyFont="1" applyFill="1" applyBorder="1" applyAlignment="1" applyProtection="1">
      <alignment horizontal="center" vertical="center"/>
      <protection locked="0"/>
    </xf>
    <xf numFmtId="0" fontId="7" fillId="7" borderId="2" xfId="1" applyFont="1" applyFill="1" applyBorder="1" applyAlignment="1" applyProtection="1">
      <alignment horizontal="center" vertical="center" wrapText="1"/>
    </xf>
    <xf numFmtId="3" fontId="7" fillId="38" borderId="2" xfId="1" applyNumberFormat="1" applyFont="1" applyFill="1" applyBorder="1" applyAlignment="1" applyProtection="1">
      <alignment horizontal="center" vertical="center"/>
      <protection locked="0"/>
    </xf>
    <xf numFmtId="3" fontId="21" fillId="0" borderId="21" xfId="0" applyNumberFormat="1" applyFont="1" applyBorder="1"/>
    <xf numFmtId="3" fontId="21" fillId="0" borderId="21" xfId="0" applyNumberFormat="1" applyFont="1" applyBorder="1" applyAlignment="1">
      <alignment horizontal="center"/>
    </xf>
    <xf numFmtId="3" fontId="21" fillId="19" borderId="0" xfId="0" applyNumberFormat="1" applyFont="1" applyFill="1"/>
    <xf numFmtId="3" fontId="23" fillId="16" borderId="0" xfId="0" applyNumberFormat="1" applyFont="1" applyFill="1" applyAlignment="1">
      <alignment horizontal="left" vertical="center"/>
    </xf>
    <xf numFmtId="3" fontId="21" fillId="5" borderId="0" xfId="0" applyNumberFormat="1" applyFont="1" applyFill="1" applyAlignment="1">
      <alignment wrapText="1"/>
    </xf>
    <xf numFmtId="3" fontId="21" fillId="5" borderId="0" xfId="0" applyNumberFormat="1" applyFont="1" applyFill="1"/>
    <xf numFmtId="3" fontId="21" fillId="0" borderId="25" xfId="0" applyNumberFormat="1" applyFont="1" applyBorder="1" applyAlignment="1">
      <alignment horizontal="center"/>
    </xf>
    <xf numFmtId="3" fontId="24" fillId="19" borderId="0" xfId="0" applyNumberFormat="1" applyFont="1" applyFill="1"/>
    <xf numFmtId="3" fontId="24" fillId="5" borderId="0" xfId="0" applyNumberFormat="1" applyFont="1" applyFill="1" applyAlignment="1">
      <alignment horizontal="left" vertical="center"/>
    </xf>
    <xf numFmtId="3" fontId="24" fillId="5" borderId="0" xfId="0" applyNumberFormat="1" applyFont="1" applyFill="1"/>
    <xf numFmtId="3" fontId="21" fillId="0" borderId="23" xfId="0" applyNumberFormat="1" applyFont="1" applyBorder="1"/>
    <xf numFmtId="3" fontId="21" fillId="0" borderId="24" xfId="0" applyNumberFormat="1" applyFont="1" applyBorder="1" applyAlignment="1">
      <alignment horizontal="center"/>
    </xf>
    <xf numFmtId="3" fontId="21" fillId="0" borderId="2" xfId="0" applyNumberFormat="1" applyFont="1" applyFill="1" applyBorder="1" applyAlignment="1">
      <alignment horizontal="center"/>
    </xf>
    <xf numFmtId="3" fontId="23" fillId="5" borderId="0" xfId="0" applyNumberFormat="1" applyFont="1" applyFill="1" applyAlignment="1">
      <alignment horizontal="left" vertical="center"/>
    </xf>
    <xf numFmtId="3" fontId="21" fillId="27" borderId="2" xfId="0" applyNumberFormat="1" applyFont="1" applyFill="1" applyBorder="1" applyAlignment="1">
      <alignment horizontal="center"/>
    </xf>
    <xf numFmtId="3" fontId="21" fillId="0" borderId="26" xfId="0" applyNumberFormat="1" applyFont="1" applyFill="1" applyBorder="1" applyAlignment="1">
      <alignment horizontal="center"/>
    </xf>
    <xf numFmtId="3" fontId="21" fillId="0" borderId="25" xfId="0" applyNumberFormat="1" applyFont="1" applyBorder="1"/>
    <xf numFmtId="3" fontId="21" fillId="0" borderId="24" xfId="0" applyNumberFormat="1" applyFont="1" applyBorder="1"/>
    <xf numFmtId="3" fontId="21" fillId="0" borderId="26" xfId="0" applyNumberFormat="1" applyFont="1" applyBorder="1"/>
    <xf numFmtId="3" fontId="21" fillId="0" borderId="26" xfId="0" applyNumberFormat="1" applyFont="1" applyBorder="1" applyAlignment="1">
      <alignment horizontal="center"/>
    </xf>
    <xf numFmtId="3" fontId="21" fillId="5" borderId="0" xfId="0" applyNumberFormat="1" applyFont="1" applyFill="1" applyAlignment="1">
      <alignment horizontal="left" vertical="center"/>
    </xf>
    <xf numFmtId="0" fontId="23" fillId="5" borderId="0" xfId="0" applyFont="1" applyFill="1"/>
    <xf numFmtId="9" fontId="21" fillId="0" borderId="2" xfId="0" applyNumberFormat="1" applyFont="1" applyFill="1" applyBorder="1" applyAlignment="1">
      <alignment horizontal="center"/>
    </xf>
    <xf numFmtId="3" fontId="21" fillId="5" borderId="0" xfId="0" applyNumberFormat="1" applyFont="1" applyFill="1" applyBorder="1" applyAlignment="1">
      <alignment horizontal="center" vertical="center"/>
    </xf>
    <xf numFmtId="3" fontId="24" fillId="27" borderId="2" xfId="0" applyNumberFormat="1" applyFont="1" applyFill="1" applyBorder="1" applyAlignment="1">
      <alignment horizontal="center"/>
    </xf>
    <xf numFmtId="3" fontId="21" fillId="38" borderId="2" xfId="0" applyNumberFormat="1" applyFont="1" applyFill="1" applyBorder="1" applyAlignment="1">
      <alignment vertical="center"/>
    </xf>
    <xf numFmtId="3" fontId="21" fillId="0" borderId="23" xfId="0" applyNumberFormat="1" applyFont="1" applyBorder="1" applyAlignment="1">
      <alignment horizontal="center"/>
    </xf>
    <xf numFmtId="3" fontId="24" fillId="7" borderId="2" xfId="0" applyNumberFormat="1" applyFont="1" applyFill="1" applyBorder="1" applyAlignment="1">
      <alignment horizontal="center" vertical="center" wrapText="1"/>
    </xf>
    <xf numFmtId="3" fontId="21" fillId="0" borderId="2" xfId="0" applyNumberFormat="1" applyFont="1" applyBorder="1" applyAlignment="1">
      <alignment horizontal="center" vertical="center" wrapText="1"/>
    </xf>
    <xf numFmtId="3" fontId="21" fillId="38" borderId="2" xfId="0" applyNumberFormat="1" applyFont="1" applyFill="1" applyBorder="1"/>
    <xf numFmtId="3" fontId="26" fillId="0" borderId="21" xfId="0" applyNumberFormat="1" applyFont="1" applyBorder="1"/>
    <xf numFmtId="3" fontId="27" fillId="0" borderId="25" xfId="0" applyNumberFormat="1" applyFont="1" applyBorder="1"/>
    <xf numFmtId="3" fontId="26" fillId="0" borderId="25" xfId="0" applyNumberFormat="1" applyFont="1" applyBorder="1" applyAlignment="1">
      <alignment horizontal="center"/>
    </xf>
    <xf numFmtId="3" fontId="26" fillId="0" borderId="21" xfId="0" applyNumberFormat="1" applyFont="1" applyBorder="1" applyAlignment="1">
      <alignment horizontal="center"/>
    </xf>
    <xf numFmtId="3" fontId="27" fillId="19" borderId="0" xfId="0" applyNumberFormat="1" applyFont="1" applyFill="1"/>
    <xf numFmtId="3" fontId="27" fillId="5" borderId="0" xfId="0" applyNumberFormat="1" applyFont="1" applyFill="1" applyAlignment="1">
      <alignment horizontal="left" vertical="center"/>
    </xf>
    <xf numFmtId="3" fontId="27" fillId="5" borderId="0" xfId="0" applyNumberFormat="1" applyFont="1" applyFill="1"/>
    <xf numFmtId="0" fontId="28" fillId="5" borderId="0" xfId="0" applyFont="1" applyFill="1"/>
    <xf numFmtId="3" fontId="26" fillId="19" borderId="0" xfId="0" applyNumberFormat="1" applyFont="1" applyFill="1"/>
    <xf numFmtId="3" fontId="26" fillId="5" borderId="0" xfId="0" applyNumberFormat="1" applyFont="1" applyFill="1" applyAlignment="1">
      <alignment horizontal="left" vertical="center"/>
    </xf>
    <xf numFmtId="3" fontId="26" fillId="5" borderId="0" xfId="0" applyNumberFormat="1" applyFont="1" applyFill="1"/>
    <xf numFmtId="0" fontId="27" fillId="5" borderId="0" xfId="0" applyFont="1" applyFill="1"/>
    <xf numFmtId="3" fontId="7" fillId="24" borderId="2" xfId="1" applyNumberFormat="1" applyFont="1" applyFill="1" applyBorder="1" applyAlignment="1" applyProtection="1">
      <alignment vertical="center" wrapText="1"/>
    </xf>
    <xf numFmtId="3" fontId="7" fillId="24" borderId="2" xfId="1" applyNumberFormat="1" applyFont="1" applyFill="1" applyBorder="1" applyAlignment="1" applyProtection="1">
      <alignment horizontal="center" vertical="center" wrapText="1"/>
    </xf>
    <xf numFmtId="3" fontId="9" fillId="8" borderId="2" xfId="1" applyNumberFormat="1" applyFont="1" applyFill="1" applyBorder="1" applyAlignment="1" applyProtection="1">
      <alignment horizontal="center" vertical="center"/>
      <protection locked="0"/>
    </xf>
    <xf numFmtId="0" fontId="7" fillId="24" borderId="2" xfId="1" applyFont="1" applyFill="1" applyBorder="1" applyAlignment="1" applyProtection="1">
      <alignment vertical="center" wrapText="1"/>
    </xf>
    <xf numFmtId="0" fontId="7" fillId="24" borderId="2" xfId="1" applyFont="1" applyFill="1" applyBorder="1" applyAlignment="1" applyProtection="1">
      <alignment horizontal="center" vertical="center" wrapText="1"/>
    </xf>
    <xf numFmtId="0" fontId="9" fillId="0" borderId="2" xfId="1" applyFont="1" applyFill="1" applyBorder="1" applyAlignment="1" applyProtection="1">
      <alignment horizontal="center" vertical="center"/>
      <protection locked="0"/>
    </xf>
    <xf numFmtId="3" fontId="7" fillId="7" borderId="2" xfId="1" applyNumberFormat="1" applyFont="1" applyFill="1" applyBorder="1" applyAlignment="1" applyProtection="1">
      <alignment horizontal="center" vertical="center" wrapText="1"/>
    </xf>
    <xf numFmtId="0" fontId="7" fillId="5" borderId="0" xfId="1" applyFont="1" applyFill="1" applyBorder="1" applyAlignment="1" applyProtection="1">
      <alignment horizontal="center" vertical="center" wrapText="1"/>
    </xf>
    <xf numFmtId="0" fontId="21" fillId="5" borderId="0" xfId="0" applyFont="1" applyFill="1"/>
    <xf numFmtId="0" fontId="21" fillId="5" borderId="0" xfId="0" applyFont="1" applyFill="1" applyAlignment="1">
      <alignment horizontal="center"/>
    </xf>
    <xf numFmtId="0" fontId="21" fillId="19" borderId="0" xfId="0" applyFont="1" applyFill="1"/>
    <xf numFmtId="0" fontId="23" fillId="16" borderId="0" xfId="0" applyFont="1" applyFill="1" applyAlignment="1">
      <alignment horizontal="left" vertical="center"/>
    </xf>
    <xf numFmtId="0" fontId="21" fillId="5" borderId="0" xfId="0" applyFont="1" applyFill="1" applyAlignment="1">
      <alignment wrapText="1"/>
    </xf>
    <xf numFmtId="3" fontId="29" fillId="5" borderId="0" xfId="0" applyNumberFormat="1" applyFont="1" applyFill="1" applyAlignment="1">
      <alignment horizontal="center"/>
    </xf>
    <xf numFmtId="0" fontId="24" fillId="5" borderId="0" xfId="0" applyFont="1" applyFill="1"/>
    <xf numFmtId="0" fontId="24" fillId="5" borderId="0" xfId="0" applyFont="1" applyFill="1" applyAlignment="1">
      <alignment horizontal="center"/>
    </xf>
    <xf numFmtId="0" fontId="24" fillId="19" borderId="0" xfId="0" applyFont="1" applyFill="1"/>
    <xf numFmtId="0" fontId="24" fillId="5" borderId="0" xfId="0" applyFont="1" applyFill="1" applyAlignment="1">
      <alignment horizontal="left" vertical="center"/>
    </xf>
    <xf numFmtId="3" fontId="10" fillId="5" borderId="0" xfId="0" applyNumberFormat="1" applyFont="1" applyFill="1" applyAlignment="1">
      <alignment horizontal="center"/>
    </xf>
    <xf numFmtId="0" fontId="23" fillId="5" borderId="0" xfId="0" applyFont="1" applyFill="1" applyAlignment="1">
      <alignment horizontal="left" vertical="center"/>
    </xf>
    <xf numFmtId="3" fontId="24" fillId="5" borderId="0" xfId="0" applyNumberFormat="1" applyFont="1" applyFill="1" applyBorder="1" applyAlignment="1">
      <alignment horizontal="left"/>
    </xf>
    <xf numFmtId="3" fontId="21" fillId="5" borderId="0" xfId="0" applyNumberFormat="1" applyFont="1" applyFill="1" applyBorder="1" applyAlignment="1">
      <alignment horizontal="center"/>
    </xf>
    <xf numFmtId="3" fontId="24" fillId="5" borderId="0" xfId="0" applyNumberFormat="1" applyFont="1" applyFill="1" applyAlignment="1">
      <alignment horizontal="center"/>
    </xf>
    <xf numFmtId="0" fontId="24" fillId="5" borderId="0" xfId="0" applyFont="1" applyFill="1" applyBorder="1" applyAlignment="1">
      <alignment horizontal="left"/>
    </xf>
    <xf numFmtId="0" fontId="21" fillId="5" borderId="2" xfId="0" applyFont="1" applyFill="1" applyBorder="1" applyAlignment="1">
      <alignment horizontal="center"/>
    </xf>
    <xf numFmtId="9" fontId="21" fillId="5" borderId="2" xfId="0" applyNumberFormat="1" applyFont="1" applyFill="1" applyBorder="1" applyAlignment="1">
      <alignment horizontal="center"/>
    </xf>
    <xf numFmtId="3" fontId="21" fillId="12" borderId="15" xfId="0" applyNumberFormat="1" applyFont="1" applyFill="1" applyBorder="1" applyAlignment="1">
      <alignment horizontal="center"/>
    </xf>
    <xf numFmtId="3" fontId="21" fillId="5" borderId="0" xfId="0" applyNumberFormat="1" applyFont="1" applyFill="1" applyAlignment="1">
      <alignment horizontal="center"/>
    </xf>
    <xf numFmtId="0" fontId="24" fillId="5" borderId="0" xfId="0" applyFont="1" applyFill="1" applyBorder="1" applyAlignment="1">
      <alignment horizontal="center"/>
    </xf>
    <xf numFmtId="0" fontId="24" fillId="5" borderId="2" xfId="0" applyFont="1" applyFill="1" applyBorder="1" applyAlignment="1">
      <alignment horizontal="center" vertical="center"/>
    </xf>
    <xf numFmtId="9" fontId="21" fillId="36" borderId="2" xfId="0" applyNumberFormat="1" applyFont="1" applyFill="1" applyBorder="1" applyAlignment="1">
      <alignment horizontal="center"/>
    </xf>
    <xf numFmtId="0" fontId="21" fillId="5" borderId="0" xfId="0" applyFont="1" applyFill="1" applyAlignment="1">
      <alignment horizontal="left" vertical="center"/>
    </xf>
    <xf numFmtId="0" fontId="24" fillId="5" borderId="0" xfId="0" applyFont="1" applyFill="1" applyBorder="1" applyAlignment="1">
      <alignment horizontal="center" vertical="center" wrapText="1"/>
    </xf>
    <xf numFmtId="0" fontId="21" fillId="5" borderId="0" xfId="0" applyFont="1" applyFill="1" applyBorder="1" applyAlignment="1">
      <alignment horizontal="center" vertical="center"/>
    </xf>
    <xf numFmtId="9" fontId="21" fillId="5" borderId="0" xfId="0" applyNumberFormat="1" applyFont="1" applyFill="1" applyBorder="1" applyAlignment="1">
      <alignment horizontal="center"/>
    </xf>
    <xf numFmtId="3" fontId="21" fillId="5" borderId="0" xfId="0" applyNumberFormat="1" applyFont="1" applyFill="1" applyBorder="1"/>
    <xf numFmtId="0" fontId="29" fillId="5" borderId="0" xfId="0" applyFont="1" applyFill="1"/>
    <xf numFmtId="0" fontId="29" fillId="5" borderId="0" xfId="0" applyFont="1" applyFill="1" applyAlignment="1">
      <alignment horizontal="center"/>
    </xf>
    <xf numFmtId="1" fontId="29" fillId="5" borderId="0" xfId="0" applyNumberFormat="1" applyFont="1" applyFill="1" applyAlignment="1">
      <alignment horizontal="center"/>
    </xf>
    <xf numFmtId="165" fontId="9" fillId="0" borderId="2" xfId="1" applyNumberFormat="1" applyFont="1" applyFill="1" applyBorder="1" applyAlignment="1" applyProtection="1">
      <alignment horizontal="center" vertical="center"/>
      <protection locked="0"/>
    </xf>
    <xf numFmtId="3" fontId="9" fillId="24" borderId="2" xfId="1" applyNumberFormat="1" applyFont="1" applyFill="1" applyBorder="1" applyAlignment="1" applyProtection="1">
      <alignment horizontal="center" vertical="center"/>
      <protection locked="0"/>
    </xf>
    <xf numFmtId="165" fontId="7" fillId="24" borderId="2" xfId="1" applyNumberFormat="1" applyFont="1" applyFill="1" applyBorder="1" applyAlignment="1" applyProtection="1">
      <alignment horizontal="center" vertical="center" wrapText="1"/>
    </xf>
    <xf numFmtId="3" fontId="24" fillId="0" borderId="0" xfId="0" applyNumberFormat="1" applyFont="1" applyFill="1"/>
    <xf numFmtId="4" fontId="24" fillId="5" borderId="2" xfId="0" applyNumberFormat="1" applyFont="1" applyFill="1" applyBorder="1" applyAlignment="1">
      <alignment horizontal="center"/>
    </xf>
    <xf numFmtId="165" fontId="21" fillId="5" borderId="0" xfId="0" applyNumberFormat="1" applyFont="1" applyFill="1" applyAlignment="1">
      <alignment horizontal="center"/>
    </xf>
    <xf numFmtId="3" fontId="21" fillId="9" borderId="2" xfId="0" applyNumberFormat="1" applyFont="1" applyFill="1" applyBorder="1" applyAlignment="1">
      <alignment horizontal="center"/>
    </xf>
    <xf numFmtId="3" fontId="21" fillId="12" borderId="2" xfId="0" applyNumberFormat="1" applyFont="1" applyFill="1" applyBorder="1" applyAlignment="1">
      <alignment horizontal="center"/>
    </xf>
    <xf numFmtId="165" fontId="21" fillId="5" borderId="0" xfId="0" applyNumberFormat="1" applyFont="1" applyFill="1" applyBorder="1" applyAlignment="1">
      <alignment horizontal="center"/>
    </xf>
    <xf numFmtId="0" fontId="7" fillId="20" borderId="2" xfId="1" applyFont="1" applyFill="1" applyBorder="1" applyAlignment="1" applyProtection="1">
      <alignment horizontal="center" vertical="center" wrapText="1"/>
    </xf>
    <xf numFmtId="3" fontId="9" fillId="0" borderId="2" xfId="1" applyNumberFormat="1" applyFont="1" applyFill="1" applyBorder="1" applyAlignment="1" applyProtection="1">
      <alignment vertical="center"/>
      <protection locked="0"/>
    </xf>
    <xf numFmtId="0" fontId="7" fillId="20" borderId="1" xfId="1" applyFont="1" applyFill="1" applyBorder="1" applyAlignment="1" applyProtection="1">
      <alignment horizontal="center" vertical="center" wrapText="1"/>
    </xf>
    <xf numFmtId="0" fontId="7" fillId="20" borderId="3" xfId="1" applyFont="1" applyFill="1" applyBorder="1" applyAlignment="1" applyProtection="1">
      <alignment horizontal="center" vertical="center" wrapText="1"/>
    </xf>
    <xf numFmtId="0" fontId="7" fillId="20" borderId="6" xfId="1" applyFont="1" applyFill="1" applyBorder="1" applyAlignment="1" applyProtection="1">
      <alignment horizontal="center" vertical="center" wrapText="1"/>
    </xf>
    <xf numFmtId="3" fontId="9" fillId="0" borderId="3" xfId="1" applyNumberFormat="1" applyFont="1" applyFill="1" applyBorder="1" applyAlignment="1" applyProtection="1">
      <alignment horizontal="center" vertical="center"/>
      <protection locked="0"/>
    </xf>
    <xf numFmtId="3" fontId="9" fillId="0" borderId="1" xfId="1" applyNumberFormat="1" applyFont="1" applyFill="1" applyBorder="1" applyAlignment="1" applyProtection="1">
      <alignment horizontal="center" vertical="center"/>
      <protection locked="0"/>
    </xf>
    <xf numFmtId="9" fontId="9" fillId="0" borderId="1" xfId="1" applyNumberFormat="1" applyFont="1" applyFill="1" applyBorder="1" applyAlignment="1" applyProtection="1">
      <alignment horizontal="center" vertical="center"/>
      <protection locked="0"/>
    </xf>
    <xf numFmtId="3" fontId="9" fillId="0" borderId="6" xfId="1" applyNumberFormat="1" applyFont="1" applyFill="1" applyBorder="1" applyAlignment="1" applyProtection="1">
      <alignment horizontal="center" vertical="center"/>
      <protection locked="0"/>
    </xf>
    <xf numFmtId="3" fontId="9" fillId="0" borderId="10" xfId="1" applyNumberFormat="1" applyFont="1" applyFill="1" applyBorder="1" applyAlignment="1" applyProtection="1">
      <alignment horizontal="center" vertical="center"/>
      <protection locked="0"/>
    </xf>
    <xf numFmtId="9" fontId="9" fillId="0" borderId="10" xfId="1" applyNumberFormat="1" applyFont="1" applyFill="1" applyBorder="1" applyAlignment="1" applyProtection="1">
      <alignment horizontal="center" vertical="center"/>
      <protection locked="0"/>
    </xf>
    <xf numFmtId="0" fontId="24" fillId="19" borderId="0" xfId="0" applyFont="1" applyFill="1" applyAlignment="1">
      <alignment horizontal="center"/>
    </xf>
    <xf numFmtId="0" fontId="23" fillId="5" borderId="0" xfId="0" applyFont="1" applyFill="1" applyBorder="1" applyAlignment="1">
      <alignment horizontal="left"/>
    </xf>
    <xf numFmtId="3" fontId="30" fillId="5" borderId="0" xfId="0" applyNumberFormat="1" applyFont="1" applyFill="1" applyBorder="1" applyAlignment="1">
      <alignment horizontal="center"/>
    </xf>
    <xf numFmtId="0" fontId="23" fillId="5" borderId="0" xfId="0" applyFont="1" applyFill="1" applyAlignment="1">
      <alignment horizontal="center"/>
    </xf>
    <xf numFmtId="0" fontId="30" fillId="5" borderId="0" xfId="0" applyFont="1" applyFill="1"/>
    <xf numFmtId="9" fontId="21" fillId="5" borderId="15" xfId="0" applyNumberFormat="1" applyFont="1" applyFill="1" applyBorder="1" applyAlignment="1">
      <alignment horizontal="center"/>
    </xf>
    <xf numFmtId="0" fontId="31" fillId="37" borderId="2" xfId="0" applyFont="1" applyFill="1" applyBorder="1" applyAlignment="1">
      <alignment horizontal="right" vertical="center"/>
    </xf>
    <xf numFmtId="0" fontId="21" fillId="5" borderId="15" xfId="0" applyFont="1" applyFill="1" applyBorder="1" applyAlignment="1">
      <alignment horizontal="center"/>
    </xf>
    <xf numFmtId="0" fontId="10" fillId="22" borderId="2" xfId="1" applyFont="1" applyFill="1" applyBorder="1" applyAlignment="1" applyProtection="1">
      <alignment horizontal="center" vertical="center" wrapText="1"/>
    </xf>
    <xf numFmtId="0" fontId="7" fillId="22" borderId="2" xfId="1" applyFont="1" applyFill="1" applyBorder="1" applyAlignment="1" applyProtection="1">
      <alignment horizontal="center" vertical="center" wrapText="1"/>
    </xf>
    <xf numFmtId="0" fontId="10" fillId="22" borderId="1" xfId="1" applyFont="1" applyFill="1" applyBorder="1" applyAlignment="1" applyProtection="1">
      <alignment horizontal="center" vertical="center" wrapText="1"/>
    </xf>
    <xf numFmtId="0" fontId="10" fillId="22" borderId="3" xfId="1" applyFont="1" applyFill="1" applyBorder="1" applyAlignment="1" applyProtection="1">
      <alignment horizontal="center" vertical="center" wrapText="1"/>
    </xf>
    <xf numFmtId="0" fontId="10" fillId="22" borderId="6" xfId="1" applyFont="1" applyFill="1" applyBorder="1" applyAlignment="1" applyProtection="1">
      <alignment horizontal="center" vertical="center" wrapText="1"/>
    </xf>
    <xf numFmtId="0" fontId="10" fillId="23" borderId="3" xfId="1" applyFont="1" applyFill="1" applyBorder="1" applyAlignment="1" applyProtection="1">
      <alignment horizontal="left" vertical="center"/>
      <protection locked="0"/>
    </xf>
    <xf numFmtId="0" fontId="10" fillId="21" borderId="2" xfId="1" applyFont="1" applyFill="1" applyBorder="1" applyAlignment="1" applyProtection="1">
      <alignment horizontal="center" vertical="center" wrapText="1"/>
    </xf>
    <xf numFmtId="0" fontId="10" fillId="21" borderId="1" xfId="1" applyFont="1" applyFill="1" applyBorder="1" applyAlignment="1" applyProtection="1">
      <alignment horizontal="center" vertical="center" wrapText="1"/>
    </xf>
    <xf numFmtId="0" fontId="10" fillId="21" borderId="3" xfId="1" applyFont="1" applyFill="1" applyBorder="1" applyAlignment="1" applyProtection="1">
      <alignment horizontal="center" vertical="center" wrapText="1"/>
    </xf>
    <xf numFmtId="0" fontId="10" fillId="21" borderId="6" xfId="1" applyFont="1" applyFill="1" applyBorder="1" applyAlignment="1" applyProtection="1">
      <alignment horizontal="center" vertical="center" wrapText="1"/>
    </xf>
    <xf numFmtId="0" fontId="7" fillId="16" borderId="2" xfId="1" applyFont="1" applyFill="1" applyBorder="1" applyAlignment="1" applyProtection="1">
      <alignment horizontal="center" vertical="center" wrapText="1"/>
    </xf>
    <xf numFmtId="0" fontId="7" fillId="16" borderId="4" xfId="1" applyFont="1" applyFill="1" applyBorder="1" applyAlignment="1" applyProtection="1">
      <alignment horizontal="center" vertical="center" wrapText="1"/>
    </xf>
    <xf numFmtId="0" fontId="7" fillId="16" borderId="5" xfId="1" applyFont="1" applyFill="1" applyBorder="1" applyAlignment="1" applyProtection="1">
      <alignment horizontal="center" vertical="center" wrapText="1"/>
    </xf>
    <xf numFmtId="3" fontId="7" fillId="16" borderId="4" xfId="1" applyNumberFormat="1" applyFont="1" applyFill="1" applyBorder="1" applyAlignment="1" applyProtection="1">
      <alignment horizontal="center" vertical="center" wrapText="1"/>
    </xf>
    <xf numFmtId="0" fontId="24" fillId="12" borderId="14" xfId="0" applyFont="1" applyFill="1" applyBorder="1" applyAlignment="1">
      <alignment horizontal="center"/>
    </xf>
    <xf numFmtId="0" fontId="7" fillId="2" borderId="2" xfId="1" applyFont="1" applyFill="1" applyBorder="1" applyAlignment="1" applyProtection="1">
      <alignment horizontal="center" vertical="center" wrapText="1"/>
    </xf>
    <xf numFmtId="0" fontId="7" fillId="2" borderId="1"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3" fontId="9" fillId="0" borderId="5" xfId="1" applyNumberFormat="1" applyFont="1" applyFill="1" applyBorder="1" applyAlignment="1" applyProtection="1">
      <alignment horizontal="center" vertical="center"/>
      <protection locked="0"/>
    </xf>
    <xf numFmtId="3" fontId="9" fillId="0" borderId="9" xfId="1" applyNumberFormat="1" applyFont="1" applyFill="1" applyBorder="1" applyAlignment="1" applyProtection="1">
      <alignment horizontal="center" vertical="center"/>
      <protection locked="0"/>
    </xf>
    <xf numFmtId="9" fontId="9" fillId="0" borderId="9" xfId="1" applyNumberFormat="1" applyFont="1" applyFill="1" applyBorder="1" applyAlignment="1" applyProtection="1">
      <alignment horizontal="center" vertical="center"/>
      <protection locked="0"/>
    </xf>
    <xf numFmtId="9" fontId="9" fillId="0" borderId="2" xfId="1" applyNumberFormat="1" applyFont="1" applyFill="1" applyBorder="1" applyAlignment="1" applyProtection="1">
      <alignment horizontal="center" vertical="center"/>
      <protection locked="0"/>
    </xf>
    <xf numFmtId="0" fontId="10" fillId="5" borderId="0" xfId="0" applyFont="1" applyFill="1" applyAlignment="1">
      <alignment horizontal="center"/>
    </xf>
    <xf numFmtId="0" fontId="21" fillId="19" borderId="0" xfId="0" applyFont="1" applyFill="1" applyAlignment="1">
      <alignment horizontal="center"/>
    </xf>
    <xf numFmtId="0" fontId="30" fillId="19" borderId="0" xfId="0" applyFont="1" applyFill="1"/>
    <xf numFmtId="0" fontId="24" fillId="10" borderId="0" xfId="0" applyFont="1" applyFill="1" applyAlignment="1">
      <alignment horizontal="left" vertical="top"/>
    </xf>
    <xf numFmtId="0" fontId="9" fillId="5" borderId="0" xfId="1" applyFont="1" applyFill="1" applyProtection="1"/>
    <xf numFmtId="170" fontId="7" fillId="5" borderId="1" xfId="1" applyNumberFormat="1" applyFont="1" applyFill="1" applyBorder="1" applyAlignment="1" applyProtection="1">
      <alignment horizontal="center" vertical="center"/>
      <protection locked="0"/>
    </xf>
    <xf numFmtId="0" fontId="7" fillId="5" borderId="0" xfId="1" applyFont="1" applyFill="1" applyBorder="1" applyAlignment="1" applyProtection="1">
      <alignment vertical="center"/>
    </xf>
    <xf numFmtId="0" fontId="7" fillId="5" borderId="0" xfId="1" applyFont="1" applyFill="1" applyBorder="1" applyAlignment="1" applyProtection="1"/>
    <xf numFmtId="0" fontId="32" fillId="5" borderId="0" xfId="1" applyFont="1" applyFill="1" applyBorder="1" applyAlignment="1" applyProtection="1">
      <alignment horizontal="left" vertical="center"/>
    </xf>
    <xf numFmtId="0" fontId="32" fillId="5" borderId="0" xfId="1" applyFont="1" applyFill="1" applyBorder="1" applyAlignment="1" applyProtection="1">
      <alignment horizontal="left" vertical="center" wrapText="1"/>
    </xf>
    <xf numFmtId="0" fontId="9" fillId="5" borderId="0" xfId="1" applyFont="1" applyFill="1" applyBorder="1" applyAlignment="1" applyProtection="1"/>
    <xf numFmtId="0" fontId="9" fillId="5" borderId="0" xfId="1" applyFont="1" applyFill="1" applyBorder="1" applyAlignment="1" applyProtection="1">
      <alignment horizontal="left" vertical="center"/>
    </xf>
    <xf numFmtId="0" fontId="7" fillId="35" borderId="1" xfId="1" applyFont="1" applyFill="1" applyBorder="1" applyAlignment="1" applyProtection="1">
      <alignment horizontal="center" vertical="center" wrapText="1"/>
    </xf>
    <xf numFmtId="0" fontId="33" fillId="5" borderId="0" xfId="1" applyFont="1" applyFill="1" applyBorder="1" applyAlignment="1" applyProtection="1">
      <alignment vertical="center"/>
    </xf>
    <xf numFmtId="0" fontId="7" fillId="7" borderId="2" xfId="1" applyFont="1" applyFill="1" applyBorder="1" applyAlignment="1" applyProtection="1">
      <alignment horizontal="center" vertical="center" wrapText="1"/>
    </xf>
    <xf numFmtId="3" fontId="37" fillId="32" borderId="0" xfId="1" applyNumberFormat="1" applyFont="1" applyFill="1" applyBorder="1" applyAlignment="1" applyProtection="1"/>
    <xf numFmtId="3" fontId="38" fillId="29" borderId="1" xfId="2" applyNumberFormat="1" applyFont="1" applyFill="1" applyBorder="1" applyAlignment="1" applyProtection="1">
      <alignment horizontal="left" vertical="center" wrapText="1"/>
    </xf>
    <xf numFmtId="3" fontId="7" fillId="2" borderId="1" xfId="1" applyNumberFormat="1" applyFont="1" applyFill="1" applyBorder="1" applyAlignment="1" applyProtection="1">
      <alignment horizontal="center" vertical="center" wrapText="1"/>
    </xf>
    <xf numFmtId="3" fontId="24" fillId="12" borderId="1" xfId="1" applyNumberFormat="1" applyFont="1" applyFill="1" applyBorder="1" applyAlignment="1" applyProtection="1">
      <alignment vertical="center"/>
    </xf>
    <xf numFmtId="3" fontId="7" fillId="12" borderId="1" xfId="1" applyNumberFormat="1" applyFont="1" applyFill="1" applyBorder="1" applyAlignment="1" applyProtection="1">
      <alignment vertical="center"/>
    </xf>
    <xf numFmtId="3" fontId="7" fillId="12" borderId="3" xfId="1" applyNumberFormat="1" applyFont="1" applyFill="1" applyBorder="1" applyAlignment="1" applyProtection="1">
      <alignment vertical="center"/>
    </xf>
    <xf numFmtId="3" fontId="10" fillId="4" borderId="1" xfId="1" applyNumberFormat="1" applyFont="1" applyFill="1" applyBorder="1" applyAlignment="1" applyProtection="1">
      <alignment horizontal="center" vertical="center"/>
    </xf>
    <xf numFmtId="3" fontId="39" fillId="5" borderId="0" xfId="0" applyNumberFormat="1" applyFont="1" applyFill="1" applyAlignment="1">
      <alignment wrapText="1"/>
    </xf>
    <xf numFmtId="0" fontId="22" fillId="15" borderId="0" xfId="0" applyFont="1" applyFill="1" applyBorder="1" applyAlignment="1">
      <alignment horizontal="right" wrapText="1"/>
    </xf>
    <xf numFmtId="0" fontId="39" fillId="5" borderId="0" xfId="0" applyFont="1" applyFill="1" applyAlignment="1">
      <alignment wrapText="1"/>
    </xf>
    <xf numFmtId="0" fontId="40" fillId="21" borderId="1" xfId="2" applyFont="1" applyFill="1" applyBorder="1" applyAlignment="1" applyProtection="1">
      <alignment horizontal="left" vertical="center" wrapText="1"/>
    </xf>
    <xf numFmtId="0" fontId="40" fillId="22" borderId="1" xfId="2" applyFont="1" applyFill="1" applyBorder="1" applyAlignment="1" applyProtection="1">
      <alignment horizontal="left" vertical="center" wrapText="1"/>
    </xf>
    <xf numFmtId="3" fontId="43" fillId="2" borderId="1" xfId="1" applyNumberFormat="1" applyFont="1" applyFill="1" applyBorder="1" applyAlignment="1" applyProtection="1">
      <alignment vertical="center"/>
    </xf>
    <xf numFmtId="3" fontId="22" fillId="5" borderId="0" xfId="0" applyNumberFormat="1" applyFont="1" applyFill="1" applyAlignment="1">
      <alignment wrapText="1"/>
    </xf>
    <xf numFmtId="0" fontId="22" fillId="5" borderId="0" xfId="0" applyFont="1" applyFill="1" applyAlignment="1">
      <alignment wrapText="1"/>
    </xf>
    <xf numFmtId="1" fontId="21" fillId="12" borderId="2" xfId="0" applyNumberFormat="1" applyFont="1" applyFill="1" applyBorder="1" applyAlignment="1">
      <alignment horizontal="center"/>
    </xf>
    <xf numFmtId="0" fontId="7" fillId="33" borderId="2" xfId="1" applyFont="1" applyFill="1" applyBorder="1" applyAlignment="1" applyProtection="1">
      <alignment horizontal="center" vertical="center" wrapText="1"/>
    </xf>
    <xf numFmtId="0" fontId="24" fillId="5" borderId="15" xfId="0" applyFont="1" applyFill="1" applyBorder="1" applyAlignment="1">
      <alignment horizontal="center" vertical="center"/>
    </xf>
    <xf numFmtId="3" fontId="7" fillId="33" borderId="2" xfId="1" applyNumberFormat="1" applyFont="1" applyFill="1" applyBorder="1" applyAlignment="1" applyProtection="1">
      <alignment horizontal="center" vertical="center" wrapText="1"/>
    </xf>
    <xf numFmtId="3" fontId="21" fillId="27" borderId="2" xfId="0" applyNumberFormat="1" applyFont="1" applyFill="1" applyBorder="1" applyAlignment="1">
      <alignment horizontal="center" vertical="center" wrapText="1"/>
    </xf>
    <xf numFmtId="3" fontId="9" fillId="27" borderId="2" xfId="1" applyNumberFormat="1" applyFont="1" applyFill="1" applyBorder="1" applyAlignment="1" applyProtection="1">
      <alignment horizontal="center" vertical="center"/>
      <protection locked="0"/>
    </xf>
    <xf numFmtId="0" fontId="35" fillId="5" borderId="0" xfId="0" applyFont="1" applyFill="1" applyAlignment="1">
      <alignment horizontal="left"/>
    </xf>
    <xf numFmtId="3" fontId="29" fillId="5" borderId="0" xfId="0" applyNumberFormat="1" applyFont="1" applyFill="1"/>
    <xf numFmtId="3" fontId="26" fillId="0" borderId="25" xfId="0" applyNumberFormat="1" applyFont="1" applyBorder="1"/>
    <xf numFmtId="3" fontId="21" fillId="0" borderId="2" xfId="0" applyNumberFormat="1" applyFont="1" applyBorder="1" applyAlignment="1">
      <alignment horizontal="center" wrapText="1"/>
    </xf>
    <xf numFmtId="1" fontId="21" fillId="0" borderId="2" xfId="0" applyNumberFormat="1" applyFont="1" applyBorder="1" applyAlignment="1">
      <alignment horizontal="center" wrapText="1"/>
    </xf>
    <xf numFmtId="9" fontId="21" fillId="5" borderId="2" xfId="0" applyNumberFormat="1" applyFont="1" applyFill="1" applyBorder="1" applyAlignment="1">
      <alignment horizontal="center"/>
    </xf>
    <xf numFmtId="9" fontId="21" fillId="5" borderId="2" xfId="0" applyNumberFormat="1" applyFont="1" applyFill="1" applyBorder="1"/>
    <xf numFmtId="3" fontId="7" fillId="12" borderId="1" xfId="1" applyNumberFormat="1" applyFont="1" applyFill="1" applyBorder="1" applyAlignment="1" applyProtection="1">
      <alignment horizontal="left" vertical="center"/>
    </xf>
    <xf numFmtId="3" fontId="7" fillId="12" borderId="3" xfId="1" applyNumberFormat="1" applyFont="1" applyFill="1" applyBorder="1" applyAlignment="1" applyProtection="1">
      <alignment horizontal="left" vertical="center"/>
    </xf>
    <xf numFmtId="3" fontId="9" fillId="12" borderId="4" xfId="1" applyNumberFormat="1" applyFont="1" applyFill="1" applyBorder="1" applyAlignment="1">
      <alignment horizontal="left" vertical="center"/>
    </xf>
    <xf numFmtId="3" fontId="43" fillId="2" borderId="1" xfId="1" applyNumberFormat="1" applyFont="1" applyFill="1" applyBorder="1" applyAlignment="1" applyProtection="1">
      <alignment horizontal="left" vertical="center"/>
    </xf>
    <xf numFmtId="3" fontId="3" fillId="2" borderId="1" xfId="1" applyNumberFormat="1" applyFont="1" applyFill="1" applyBorder="1" applyAlignment="1" applyProtection="1">
      <alignment horizontal="center" vertical="center"/>
    </xf>
    <xf numFmtId="3" fontId="3" fillId="2" borderId="1" xfId="1" applyNumberFormat="1" applyFont="1" applyFill="1" applyBorder="1" applyAlignment="1" applyProtection="1">
      <alignment horizontal="center" vertical="center" wrapText="1"/>
    </xf>
    <xf numFmtId="3" fontId="38" fillId="29" borderId="5" xfId="2" applyNumberFormat="1" applyFont="1" applyFill="1" applyBorder="1" applyAlignment="1" applyProtection="1">
      <alignment horizontal="left" vertical="center" wrapText="1"/>
    </xf>
    <xf numFmtId="3" fontId="38" fillId="29" borderId="28" xfId="2" applyNumberFormat="1" applyFont="1" applyFill="1" applyBorder="1" applyAlignment="1" applyProtection="1">
      <alignment horizontal="left" vertical="center" wrapText="1"/>
    </xf>
    <xf numFmtId="3" fontId="38" fillId="29" borderId="29" xfId="2" applyNumberFormat="1" applyFont="1" applyFill="1" applyBorder="1" applyAlignment="1" applyProtection="1">
      <alignment horizontal="left" vertical="center" wrapText="1"/>
    </xf>
    <xf numFmtId="3" fontId="38" fillId="29" borderId="30" xfId="2" applyNumberFormat="1" applyFont="1" applyFill="1" applyBorder="1" applyAlignment="1" applyProtection="1">
      <alignment horizontal="left" vertical="center" wrapText="1"/>
    </xf>
    <xf numFmtId="3" fontId="38" fillId="29" borderId="6" xfId="2" applyNumberFormat="1" applyFont="1" applyFill="1" applyBorder="1" applyAlignment="1" applyProtection="1">
      <alignment horizontal="left" vertical="center" wrapText="1"/>
    </xf>
    <xf numFmtId="3" fontId="38" fillId="29" borderId="7" xfId="2" applyNumberFormat="1" applyFont="1" applyFill="1" applyBorder="1" applyAlignment="1" applyProtection="1">
      <alignment horizontal="left" vertical="center" wrapText="1"/>
    </xf>
    <xf numFmtId="0" fontId="36" fillId="30" borderId="0" xfId="1" applyFont="1" applyFill="1" applyAlignment="1" applyProtection="1">
      <alignment horizontal="justify" vertical="center" wrapText="1"/>
    </xf>
    <xf numFmtId="3" fontId="36" fillId="30" borderId="0" xfId="1" applyNumberFormat="1" applyFont="1" applyFill="1" applyAlignment="1" applyProtection="1">
      <alignment horizontal="justify" vertical="center" wrapText="1"/>
    </xf>
    <xf numFmtId="3" fontId="38" fillId="29" borderId="1" xfId="2" applyNumberFormat="1" applyFont="1" applyFill="1" applyBorder="1" applyAlignment="1" applyProtection="1">
      <alignment horizontal="left" vertical="center" wrapText="1"/>
    </xf>
    <xf numFmtId="0" fontId="41" fillId="16" borderId="1" xfId="2" applyFont="1" applyFill="1" applyBorder="1" applyAlignment="1" applyProtection="1">
      <alignment horizontal="left" vertical="center" wrapText="1"/>
    </xf>
    <xf numFmtId="0" fontId="37" fillId="2" borderId="1"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43" fillId="3" borderId="1" xfId="1" applyFont="1" applyFill="1" applyBorder="1" applyAlignment="1" applyProtection="1">
      <alignment vertical="center" wrapText="1"/>
    </xf>
    <xf numFmtId="0" fontId="37" fillId="0" borderId="1" xfId="1" applyFont="1" applyBorder="1" applyAlignment="1" applyProtection="1">
      <alignment vertical="center" wrapText="1"/>
    </xf>
    <xf numFmtId="0" fontId="5" fillId="3" borderId="1" xfId="1" applyFont="1" applyFill="1" applyBorder="1" applyAlignment="1" applyProtection="1">
      <alignment horizontal="center"/>
    </xf>
    <xf numFmtId="0" fontId="40" fillId="17" borderId="1" xfId="2" applyFont="1" applyFill="1" applyBorder="1" applyAlignment="1" applyProtection="1">
      <alignment horizontal="left" vertical="center" wrapText="1"/>
    </xf>
    <xf numFmtId="0" fontId="43" fillId="2" borderId="1" xfId="1" applyFont="1" applyFill="1" applyBorder="1" applyAlignment="1" applyProtection="1">
      <alignment horizontal="left" vertical="center" wrapText="1"/>
    </xf>
    <xf numFmtId="0" fontId="42" fillId="12" borderId="1" xfId="1" applyFont="1" applyFill="1" applyBorder="1" applyAlignment="1" applyProtection="1">
      <alignment horizontal="left" vertical="center" wrapText="1"/>
    </xf>
    <xf numFmtId="0" fontId="44" fillId="6" borderId="1" xfId="1" applyFont="1" applyFill="1" applyBorder="1" applyAlignment="1" applyProtection="1">
      <alignment vertical="center" wrapText="1"/>
    </xf>
    <xf numFmtId="0" fontId="43" fillId="6" borderId="1" xfId="1" applyFont="1" applyFill="1" applyBorder="1" applyAlignment="1" applyProtection="1">
      <alignment vertical="center" wrapText="1"/>
    </xf>
    <xf numFmtId="0" fontId="43" fillId="0" borderId="1" xfId="1" applyFont="1" applyBorder="1" applyAlignment="1" applyProtection="1">
      <alignment vertical="center" wrapText="1"/>
    </xf>
    <xf numFmtId="3" fontId="6" fillId="6" borderId="1" xfId="1" applyNumberFormat="1" applyFont="1" applyFill="1" applyBorder="1" applyAlignment="1" applyProtection="1">
      <alignment horizontal="center"/>
    </xf>
    <xf numFmtId="0" fontId="40" fillId="20" borderId="1" xfId="2" applyFont="1" applyFill="1" applyBorder="1" applyAlignment="1" applyProtection="1">
      <alignment horizontal="left" vertical="center" wrapText="1"/>
    </xf>
    <xf numFmtId="3" fontId="5" fillId="3" borderId="1" xfId="1" applyNumberFormat="1" applyFont="1" applyFill="1" applyBorder="1" applyAlignment="1" applyProtection="1">
      <alignment horizontal="center"/>
    </xf>
    <xf numFmtId="0" fontId="41" fillId="14" borderId="1" xfId="2" applyFont="1" applyFill="1" applyBorder="1" applyAlignment="1" applyProtection="1">
      <alignment horizontal="left" vertical="center" wrapText="1"/>
    </xf>
    <xf numFmtId="0" fontId="41" fillId="16" borderId="4" xfId="2" applyFont="1" applyFill="1" applyBorder="1" applyAlignment="1" applyProtection="1">
      <alignment horizontal="left" vertical="center" wrapText="1"/>
    </xf>
    <xf numFmtId="0" fontId="43" fillId="3" borderId="4" xfId="1" applyFont="1" applyFill="1" applyBorder="1" applyAlignment="1" applyProtection="1">
      <alignment vertical="center" wrapText="1"/>
    </xf>
    <xf numFmtId="0" fontId="40" fillId="17" borderId="4" xfId="2" applyFont="1" applyFill="1" applyBorder="1" applyAlignment="1" applyProtection="1">
      <alignment horizontal="left" vertical="center" wrapText="1"/>
    </xf>
    <xf numFmtId="0" fontId="43" fillId="2" borderId="4" xfId="1" applyFont="1" applyFill="1" applyBorder="1" applyAlignment="1" applyProtection="1">
      <alignment horizontal="left" vertical="center" wrapText="1"/>
    </xf>
    <xf numFmtId="0" fontId="42" fillId="12" borderId="4" xfId="1" applyFont="1" applyFill="1" applyBorder="1" applyAlignment="1" applyProtection="1">
      <alignment horizontal="left" vertical="center" wrapText="1"/>
    </xf>
    <xf numFmtId="0" fontId="44" fillId="6" borderId="4" xfId="1" applyFont="1" applyFill="1" applyBorder="1" applyAlignment="1" applyProtection="1">
      <alignment vertical="center" wrapText="1"/>
    </xf>
    <xf numFmtId="0" fontId="41" fillId="14" borderId="4" xfId="2" applyFont="1" applyFill="1" applyBorder="1" applyAlignment="1" applyProtection="1">
      <alignment horizontal="left" vertical="center" wrapText="1"/>
    </xf>
    <xf numFmtId="0" fontId="43" fillId="6" borderId="4" xfId="1" applyFont="1" applyFill="1" applyBorder="1" applyAlignment="1" applyProtection="1">
      <alignment vertical="center" wrapText="1"/>
    </xf>
    <xf numFmtId="0" fontId="38" fillId="20" borderId="4" xfId="2" applyFont="1" applyFill="1" applyBorder="1" applyAlignment="1" applyProtection="1">
      <alignment horizontal="left" vertical="center" wrapText="1"/>
    </xf>
    <xf numFmtId="0" fontId="38" fillId="20" borderId="1" xfId="2" applyFont="1" applyFill="1" applyBorder="1" applyAlignment="1" applyProtection="1">
      <alignment horizontal="left" vertical="center" wrapText="1"/>
    </xf>
    <xf numFmtId="0" fontId="7" fillId="35" borderId="1" xfId="1" applyFont="1" applyFill="1" applyBorder="1" applyAlignment="1" applyProtection="1">
      <alignment horizontal="center" vertical="center" wrapText="1"/>
    </xf>
    <xf numFmtId="1" fontId="21" fillId="5" borderId="2" xfId="0" applyNumberFormat="1" applyFont="1" applyFill="1" applyBorder="1" applyAlignment="1">
      <alignment horizontal="center" vertical="center" wrapText="1"/>
    </xf>
    <xf numFmtId="3" fontId="21" fillId="5" borderId="2" xfId="0" applyNumberFormat="1" applyFont="1" applyFill="1" applyBorder="1" applyAlignment="1">
      <alignment horizontal="center" vertical="center" wrapText="1"/>
    </xf>
    <xf numFmtId="0" fontId="24" fillId="12" borderId="2" xfId="0" applyFont="1" applyFill="1" applyBorder="1" applyAlignment="1">
      <alignment horizontal="center"/>
    </xf>
    <xf numFmtId="3" fontId="7" fillId="7" borderId="11" xfId="1" applyNumberFormat="1" applyFont="1" applyFill="1" applyBorder="1" applyAlignment="1" applyProtection="1">
      <alignment horizontal="center" vertical="center" wrapText="1"/>
    </xf>
    <xf numFmtId="3" fontId="7" fillId="7" borderId="13" xfId="1" applyNumberFormat="1" applyFont="1" applyFill="1" applyBorder="1" applyAlignment="1" applyProtection="1">
      <alignment horizontal="center" vertical="center" wrapText="1"/>
    </xf>
    <xf numFmtId="3" fontId="7" fillId="7" borderId="2" xfId="1" applyNumberFormat="1" applyFont="1" applyFill="1" applyBorder="1" applyAlignment="1" applyProtection="1">
      <alignment horizontal="center" vertical="center" wrapText="1"/>
    </xf>
    <xf numFmtId="0" fontId="7" fillId="7" borderId="2" xfId="1" applyFont="1" applyFill="1" applyBorder="1" applyAlignment="1" applyProtection="1">
      <alignment horizontal="center" vertical="center" wrapText="1"/>
    </xf>
    <xf numFmtId="0" fontId="24" fillId="12" borderId="14" xfId="0" applyFont="1" applyFill="1" applyBorder="1" applyAlignment="1">
      <alignment horizontal="center"/>
    </xf>
    <xf numFmtId="0" fontId="24" fillId="12" borderId="15" xfId="0" applyFont="1" applyFill="1" applyBorder="1" applyAlignment="1">
      <alignment horizontal="center"/>
    </xf>
    <xf numFmtId="0" fontId="24" fillId="5" borderId="2" xfId="0" applyFont="1" applyFill="1" applyBorder="1" applyAlignment="1">
      <alignment horizontal="center" vertical="center" wrapText="1"/>
    </xf>
    <xf numFmtId="0" fontId="7" fillId="2" borderId="2" xfId="1" applyFont="1" applyFill="1" applyBorder="1" applyAlignment="1" applyProtection="1">
      <alignment horizontal="center" vertical="center" wrapText="1"/>
    </xf>
    <xf numFmtId="0" fontId="24" fillId="7" borderId="16"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24" fillId="7" borderId="18"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11" xfId="1" applyFont="1" applyFill="1" applyBorder="1" applyAlignment="1" applyProtection="1">
      <alignment horizontal="center" vertical="center" wrapText="1"/>
    </xf>
    <xf numFmtId="0" fontId="7" fillId="7" borderId="12" xfId="1" applyFont="1" applyFill="1" applyBorder="1" applyAlignment="1" applyProtection="1">
      <alignment horizontal="center" vertical="center" wrapText="1"/>
    </xf>
    <xf numFmtId="0" fontId="7" fillId="7" borderId="13" xfId="1" applyFont="1" applyFill="1" applyBorder="1" applyAlignment="1" applyProtection="1">
      <alignment horizontal="center" vertical="center" wrapText="1"/>
    </xf>
    <xf numFmtId="0" fontId="7" fillId="7" borderId="16" xfId="1" applyFont="1" applyFill="1" applyBorder="1" applyAlignment="1" applyProtection="1">
      <alignment horizontal="center" vertical="center" wrapText="1"/>
    </xf>
    <xf numFmtId="0" fontId="7" fillId="7" borderId="34" xfId="1" applyFont="1" applyFill="1" applyBorder="1" applyAlignment="1" applyProtection="1">
      <alignment horizontal="center" vertical="center" wrapText="1"/>
    </xf>
    <xf numFmtId="0" fontId="7" fillId="7" borderId="17" xfId="1" applyFont="1" applyFill="1" applyBorder="1" applyAlignment="1" applyProtection="1">
      <alignment horizontal="center" vertical="center" wrapText="1"/>
    </xf>
    <xf numFmtId="0" fontId="7" fillId="7" borderId="18" xfId="1" applyFont="1" applyFill="1" applyBorder="1" applyAlignment="1" applyProtection="1">
      <alignment horizontal="center" vertical="center" wrapText="1"/>
    </xf>
    <xf numFmtId="0" fontId="7" fillId="7" borderId="33" xfId="1" applyFont="1" applyFill="1" applyBorder="1" applyAlignment="1" applyProtection="1">
      <alignment horizontal="center" vertical="center" wrapText="1"/>
    </xf>
    <xf numFmtId="0" fontId="7" fillId="7" borderId="19" xfId="1" applyFont="1" applyFill="1" applyBorder="1" applyAlignment="1" applyProtection="1">
      <alignment horizontal="center" vertical="center" wrapText="1"/>
    </xf>
    <xf numFmtId="0" fontId="7" fillId="11" borderId="2" xfId="1" applyFont="1" applyFill="1" applyBorder="1" applyAlignment="1" applyProtection="1">
      <alignment horizontal="center" vertical="center"/>
      <protection locked="0"/>
    </xf>
    <xf numFmtId="0" fontId="7" fillId="7" borderId="2" xfId="0" applyFont="1" applyFill="1" applyBorder="1" applyAlignment="1">
      <alignment horizontal="center"/>
    </xf>
    <xf numFmtId="0" fontId="23" fillId="16" borderId="0" xfId="0" applyFont="1" applyFill="1" applyAlignment="1">
      <alignment horizontal="left" vertical="center"/>
    </xf>
    <xf numFmtId="0" fontId="24" fillId="10" borderId="0" xfId="0" applyFont="1" applyFill="1" applyAlignment="1">
      <alignment horizontal="left" vertical="top"/>
    </xf>
    <xf numFmtId="0" fontId="7" fillId="33" borderId="2" xfId="0" applyFont="1" applyFill="1" applyBorder="1" applyAlignment="1">
      <alignment horizontal="center" vertical="center" wrapText="1"/>
    </xf>
    <xf numFmtId="0" fontId="7" fillId="33" borderId="2" xfId="1" applyFont="1" applyFill="1" applyBorder="1" applyAlignment="1" applyProtection="1">
      <alignment horizontal="center" vertical="center" wrapText="1"/>
    </xf>
    <xf numFmtId="0" fontId="7" fillId="7" borderId="2" xfId="0" applyFont="1" applyFill="1" applyBorder="1" applyAlignment="1">
      <alignment horizontal="center" vertical="center" wrapText="1"/>
    </xf>
    <xf numFmtId="0" fontId="24" fillId="37" borderId="2" xfId="0" applyFont="1" applyFill="1" applyBorder="1" applyAlignment="1">
      <alignment horizontal="center"/>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24" fillId="33" borderId="2" xfId="0" applyFont="1" applyFill="1" applyBorder="1" applyAlignment="1">
      <alignment horizontal="center"/>
    </xf>
    <xf numFmtId="3" fontId="21" fillId="5" borderId="2" xfId="0" applyNumberFormat="1" applyFont="1" applyFill="1" applyBorder="1" applyAlignment="1">
      <alignment horizontal="center" vertical="center"/>
    </xf>
    <xf numFmtId="1" fontId="21" fillId="5" borderId="2" xfId="0" applyNumberFormat="1" applyFont="1" applyFill="1" applyBorder="1" applyAlignment="1">
      <alignment horizontal="center" vertical="center"/>
    </xf>
    <xf numFmtId="0" fontId="7" fillId="2" borderId="11"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1" xfId="1" applyFont="1" applyFill="1" applyBorder="1" applyAlignment="1" applyProtection="1">
      <alignment horizontal="center" vertical="center" wrapText="1"/>
    </xf>
    <xf numFmtId="0" fontId="7" fillId="7" borderId="14" xfId="0" applyFont="1" applyFill="1" applyBorder="1" applyAlignment="1">
      <alignment horizontal="center"/>
    </xf>
    <xf numFmtId="0" fontId="7" fillId="7" borderId="20" xfId="0" applyFont="1" applyFill="1" applyBorder="1" applyAlignment="1">
      <alignment horizontal="center"/>
    </xf>
    <xf numFmtId="0" fontId="7" fillId="7" borderId="15" xfId="0" applyFont="1" applyFill="1" applyBorder="1" applyAlignment="1">
      <alignment horizontal="center"/>
    </xf>
    <xf numFmtId="0" fontId="24" fillId="7" borderId="11"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4" fillId="7" borderId="2" xfId="0" applyFont="1" applyFill="1" applyBorder="1" applyAlignment="1">
      <alignment horizontal="center"/>
    </xf>
    <xf numFmtId="0" fontId="10" fillId="21" borderId="2" xfId="1" applyFont="1" applyFill="1" applyBorder="1" applyAlignment="1" applyProtection="1">
      <alignment horizontal="center" vertical="center" wrapText="1"/>
    </xf>
    <xf numFmtId="0" fontId="10" fillId="21" borderId="14" xfId="1" applyFont="1" applyFill="1" applyBorder="1" applyAlignment="1" applyProtection="1">
      <alignment horizontal="center" vertical="center" wrapText="1"/>
    </xf>
    <xf numFmtId="0" fontId="10" fillId="21" borderId="20" xfId="1" applyFont="1" applyFill="1" applyBorder="1" applyAlignment="1" applyProtection="1">
      <alignment horizontal="center" vertical="center" wrapText="1"/>
    </xf>
    <xf numFmtId="0" fontId="10" fillId="21" borderId="15" xfId="1" applyFont="1" applyFill="1" applyBorder="1" applyAlignment="1" applyProtection="1">
      <alignment horizontal="center" vertical="center" wrapText="1"/>
    </xf>
    <xf numFmtId="0" fontId="10" fillId="21" borderId="12" xfId="1" applyFont="1" applyFill="1" applyBorder="1" applyAlignment="1" applyProtection="1">
      <alignment horizontal="center" vertical="center" wrapText="1"/>
    </xf>
    <xf numFmtId="0" fontId="10" fillId="21" borderId="13" xfId="1" applyFont="1" applyFill="1" applyBorder="1" applyAlignment="1" applyProtection="1">
      <alignment horizontal="center" vertical="center" wrapText="1"/>
    </xf>
    <xf numFmtId="0" fontId="10" fillId="21" borderId="16" xfId="1" applyFont="1" applyFill="1" applyBorder="1" applyAlignment="1" applyProtection="1">
      <alignment horizontal="center" vertical="center" wrapText="1"/>
    </xf>
    <xf numFmtId="0" fontId="10" fillId="21" borderId="17" xfId="1" applyFont="1" applyFill="1" applyBorder="1" applyAlignment="1" applyProtection="1">
      <alignment horizontal="center" vertical="center" wrapText="1"/>
    </xf>
    <xf numFmtId="0" fontId="10" fillId="21" borderId="18" xfId="1" applyFont="1" applyFill="1" applyBorder="1" applyAlignment="1" applyProtection="1">
      <alignment horizontal="center" vertical="center" wrapText="1"/>
    </xf>
    <xf numFmtId="0" fontId="10" fillId="21" borderId="19" xfId="1" applyFont="1" applyFill="1" applyBorder="1" applyAlignment="1" applyProtection="1">
      <alignment horizontal="center" vertical="center" wrapText="1"/>
    </xf>
    <xf numFmtId="0" fontId="10" fillId="21" borderId="11" xfId="1" applyFont="1" applyFill="1" applyBorder="1" applyAlignment="1" applyProtection="1">
      <alignment horizontal="center" vertical="center" wrapText="1"/>
    </xf>
    <xf numFmtId="0" fontId="10" fillId="22" borderId="2" xfId="1" applyFont="1" applyFill="1" applyBorder="1" applyAlignment="1" applyProtection="1">
      <alignment horizontal="center" vertical="center"/>
      <protection locked="0"/>
    </xf>
    <xf numFmtId="0" fontId="10" fillId="21" borderId="0" xfId="1" applyFont="1" applyFill="1" applyBorder="1" applyAlignment="1" applyProtection="1">
      <alignment horizontal="center" vertical="center" wrapText="1"/>
    </xf>
    <xf numFmtId="0" fontId="10" fillId="21" borderId="8" xfId="1" applyFont="1" applyFill="1" applyBorder="1" applyAlignment="1" applyProtection="1">
      <alignment horizontal="center" vertical="center" wrapText="1"/>
    </xf>
    <xf numFmtId="0" fontId="10" fillId="21" borderId="7" xfId="1" applyFont="1" applyFill="1" applyBorder="1" applyAlignment="1" applyProtection="1">
      <alignment horizontal="center" vertical="center" wrapText="1"/>
    </xf>
    <xf numFmtId="0" fontId="10" fillId="21" borderId="1" xfId="1" applyFont="1" applyFill="1" applyBorder="1" applyAlignment="1" applyProtection="1">
      <alignment horizontal="center" vertical="center" wrapText="1"/>
    </xf>
    <xf numFmtId="0" fontId="10" fillId="22" borderId="2" xfId="1" applyFont="1" applyFill="1" applyBorder="1" applyAlignment="1" applyProtection="1">
      <alignment horizontal="center" vertical="center" wrapText="1"/>
    </xf>
    <xf numFmtId="0" fontId="7" fillId="22" borderId="2" xfId="1" applyFont="1" applyFill="1" applyBorder="1" applyAlignment="1" applyProtection="1">
      <alignment horizontal="center" vertical="center" wrapText="1"/>
    </xf>
    <xf numFmtId="0" fontId="10" fillId="22" borderId="12" xfId="1" applyFont="1" applyFill="1" applyBorder="1" applyAlignment="1" applyProtection="1">
      <alignment horizontal="center" vertical="center" wrapText="1"/>
    </xf>
    <xf numFmtId="0" fontId="10" fillId="22" borderId="13" xfId="1" applyFont="1" applyFill="1" applyBorder="1" applyAlignment="1" applyProtection="1">
      <alignment horizontal="center" vertical="center" wrapText="1"/>
    </xf>
    <xf numFmtId="0" fontId="7" fillId="23" borderId="2" xfId="1" applyFont="1" applyFill="1" applyBorder="1" applyAlignment="1" applyProtection="1">
      <alignment horizontal="center" vertical="center"/>
      <protection locked="0"/>
    </xf>
    <xf numFmtId="0" fontId="10" fillId="22" borderId="11" xfId="1" applyFont="1" applyFill="1" applyBorder="1" applyAlignment="1" applyProtection="1">
      <alignment horizontal="center" vertical="center" wrapText="1"/>
    </xf>
    <xf numFmtId="0" fontId="10" fillId="22" borderId="0" xfId="1" applyFont="1" applyFill="1" applyBorder="1" applyAlignment="1" applyProtection="1">
      <alignment horizontal="center" vertical="center" wrapText="1"/>
    </xf>
    <xf numFmtId="0" fontId="10" fillId="22" borderId="8" xfId="1" applyFont="1" applyFill="1" applyBorder="1" applyAlignment="1" applyProtection="1">
      <alignment horizontal="center" vertical="center" wrapText="1"/>
    </xf>
    <xf numFmtId="0" fontId="10" fillId="22" borderId="7" xfId="1" applyFont="1" applyFill="1" applyBorder="1" applyAlignment="1" applyProtection="1">
      <alignment horizontal="center" vertical="center" wrapText="1"/>
    </xf>
    <xf numFmtId="0" fontId="10" fillId="22" borderId="1" xfId="1" applyFont="1" applyFill="1" applyBorder="1" applyAlignment="1" applyProtection="1">
      <alignment horizontal="center" vertical="center" wrapText="1"/>
    </xf>
    <xf numFmtId="0" fontId="7" fillId="20" borderId="2" xfId="1" applyFont="1" applyFill="1" applyBorder="1" applyAlignment="1" applyProtection="1">
      <alignment horizontal="center" vertical="center" wrapText="1"/>
    </xf>
    <xf numFmtId="0" fontId="7" fillId="25" borderId="2" xfId="1" applyFont="1" applyFill="1" applyBorder="1" applyAlignment="1" applyProtection="1">
      <alignment horizontal="center" vertical="center"/>
      <protection locked="0"/>
    </xf>
    <xf numFmtId="0" fontId="7" fillId="20" borderId="11" xfId="1" applyFont="1" applyFill="1" applyBorder="1" applyAlignment="1" applyProtection="1">
      <alignment horizontal="center" vertical="center" wrapText="1"/>
    </xf>
    <xf numFmtId="0" fontId="7" fillId="20" borderId="12" xfId="1" applyFont="1" applyFill="1" applyBorder="1" applyAlignment="1" applyProtection="1">
      <alignment horizontal="center" vertical="center" wrapText="1"/>
    </xf>
    <xf numFmtId="0" fontId="7" fillId="20" borderId="13" xfId="1" applyFont="1" applyFill="1" applyBorder="1" applyAlignment="1" applyProtection="1">
      <alignment horizontal="center" vertical="center" wrapText="1"/>
    </xf>
    <xf numFmtId="0" fontId="7" fillId="20" borderId="0" xfId="1" applyFont="1" applyFill="1" applyBorder="1" applyAlignment="1" applyProtection="1">
      <alignment horizontal="center" vertical="center" wrapText="1"/>
    </xf>
    <xf numFmtId="0" fontId="7" fillId="20" borderId="8" xfId="1" applyFont="1" applyFill="1" applyBorder="1" applyAlignment="1" applyProtection="1">
      <alignment horizontal="center" vertical="center" wrapText="1"/>
    </xf>
    <xf numFmtId="0" fontId="7" fillId="20" borderId="7" xfId="1" applyFont="1" applyFill="1" applyBorder="1" applyAlignment="1" applyProtection="1">
      <alignment horizontal="center" vertical="center" wrapText="1"/>
    </xf>
    <xf numFmtId="0" fontId="7" fillId="20" borderId="1" xfId="1" applyFont="1" applyFill="1" applyBorder="1" applyAlignment="1" applyProtection="1">
      <alignment horizontal="center" vertical="center" wrapText="1"/>
    </xf>
    <xf numFmtId="0" fontId="24" fillId="5" borderId="11"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5" borderId="13" xfId="0" applyFont="1" applyFill="1" applyBorder="1" applyAlignment="1">
      <alignment horizontal="center" vertical="center" wrapText="1"/>
    </xf>
    <xf numFmtId="3" fontId="7" fillId="7" borderId="14" xfId="1" applyNumberFormat="1" applyFont="1" applyFill="1" applyBorder="1" applyAlignment="1" applyProtection="1">
      <alignment horizontal="center" vertical="center" wrapText="1"/>
    </xf>
    <xf numFmtId="3" fontId="7" fillId="7" borderId="20" xfId="1" applyNumberFormat="1" applyFont="1" applyFill="1" applyBorder="1" applyAlignment="1" applyProtection="1">
      <alignment horizontal="center" vertical="center" wrapText="1"/>
    </xf>
    <xf numFmtId="3" fontId="7" fillId="7" borderId="15" xfId="1" applyNumberFormat="1" applyFont="1" applyFill="1" applyBorder="1" applyAlignment="1" applyProtection="1">
      <alignment horizontal="center" vertical="center" wrapText="1"/>
    </xf>
    <xf numFmtId="3" fontId="24" fillId="12" borderId="14" xfId="0" applyNumberFormat="1" applyFont="1" applyFill="1" applyBorder="1" applyAlignment="1">
      <alignment horizontal="center"/>
    </xf>
    <xf numFmtId="3" fontId="24" fillId="12" borderId="15" xfId="0" applyNumberFormat="1" applyFont="1" applyFill="1" applyBorder="1" applyAlignment="1">
      <alignment horizontal="center"/>
    </xf>
    <xf numFmtId="3" fontId="7" fillId="24" borderId="2" xfId="1" applyNumberFormat="1" applyFont="1" applyFill="1" applyBorder="1" applyAlignment="1" applyProtection="1">
      <alignment horizontal="center" vertical="center" wrapText="1"/>
    </xf>
    <xf numFmtId="3" fontId="24" fillId="10" borderId="0" xfId="0" applyNumberFormat="1" applyFont="1" applyFill="1" applyAlignment="1">
      <alignment horizontal="left" vertical="top"/>
    </xf>
    <xf numFmtId="3" fontId="23" fillId="16" borderId="0" xfId="0" applyNumberFormat="1" applyFont="1" applyFill="1" applyAlignment="1">
      <alignment horizontal="left" vertical="center"/>
    </xf>
    <xf numFmtId="3" fontId="24" fillId="7" borderId="16" xfId="0" applyNumberFormat="1" applyFont="1" applyFill="1" applyBorder="1" applyAlignment="1">
      <alignment horizontal="center" vertical="center" wrapText="1"/>
    </xf>
    <xf numFmtId="3" fontId="24" fillId="7" borderId="17" xfId="0" applyNumberFormat="1" applyFont="1" applyFill="1" applyBorder="1" applyAlignment="1">
      <alignment horizontal="center" vertical="center" wrapText="1"/>
    </xf>
    <xf numFmtId="3" fontId="24" fillId="7" borderId="18" xfId="0" applyNumberFormat="1" applyFont="1" applyFill="1" applyBorder="1" applyAlignment="1">
      <alignment horizontal="center" vertical="center" wrapText="1"/>
    </xf>
    <xf numFmtId="3" fontId="24" fillId="7" borderId="19" xfId="0" applyNumberFormat="1" applyFont="1" applyFill="1" applyBorder="1" applyAlignment="1">
      <alignment horizontal="center" vertical="center" wrapText="1"/>
    </xf>
    <xf numFmtId="9" fontId="21" fillId="5" borderId="14" xfId="0" applyNumberFormat="1" applyFont="1" applyFill="1" applyBorder="1" applyAlignment="1">
      <alignment horizontal="center"/>
    </xf>
    <xf numFmtId="9" fontId="21" fillId="5" borderId="20" xfId="0" applyNumberFormat="1" applyFont="1" applyFill="1" applyBorder="1" applyAlignment="1">
      <alignment horizontal="center"/>
    </xf>
    <xf numFmtId="9" fontId="21" fillId="5" borderId="15" xfId="0" applyNumberFormat="1" applyFont="1" applyFill="1" applyBorder="1" applyAlignment="1">
      <alignment horizontal="center"/>
    </xf>
    <xf numFmtId="3" fontId="7" fillId="33" borderId="2" xfId="1" applyNumberFormat="1" applyFont="1" applyFill="1" applyBorder="1" applyAlignment="1" applyProtection="1">
      <alignment horizontal="center" vertical="center" wrapText="1"/>
    </xf>
    <xf numFmtId="0" fontId="24" fillId="7" borderId="14" xfId="0" applyFont="1" applyFill="1" applyBorder="1" applyAlignment="1">
      <alignment horizontal="center"/>
    </xf>
    <xf numFmtId="0" fontId="24" fillId="7" borderId="20" xfId="0" applyFont="1" applyFill="1" applyBorder="1" applyAlignment="1">
      <alignment horizontal="center"/>
    </xf>
    <xf numFmtId="0" fontId="24" fillId="7" borderId="15" xfId="0" applyFont="1" applyFill="1" applyBorder="1" applyAlignment="1">
      <alignment horizontal="center"/>
    </xf>
    <xf numFmtId="3" fontId="7" fillId="24" borderId="14" xfId="1" applyNumberFormat="1" applyFont="1" applyFill="1" applyBorder="1" applyAlignment="1" applyProtection="1">
      <alignment horizontal="center" vertical="center" wrapText="1"/>
    </xf>
    <xf numFmtId="3" fontId="7" fillId="24" borderId="20" xfId="1" applyNumberFormat="1" applyFont="1" applyFill="1" applyBorder="1" applyAlignment="1" applyProtection="1">
      <alignment horizontal="center" vertical="center" wrapText="1"/>
    </xf>
    <xf numFmtId="3" fontId="7" fillId="24" borderId="15" xfId="1" applyNumberFormat="1" applyFont="1" applyFill="1" applyBorder="1" applyAlignment="1" applyProtection="1">
      <alignment horizontal="center" vertical="center" wrapText="1"/>
    </xf>
    <xf numFmtId="0" fontId="7" fillId="7" borderId="15" xfId="1" applyFont="1" applyFill="1" applyBorder="1" applyAlignment="1" applyProtection="1">
      <alignment horizontal="center" vertical="center" wrapText="1"/>
    </xf>
    <xf numFmtId="0" fontId="7" fillId="24" borderId="2"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protection locked="0"/>
    </xf>
    <xf numFmtId="0" fontId="7" fillId="24" borderId="14" xfId="1" applyFont="1" applyFill="1" applyBorder="1" applyAlignment="1" applyProtection="1">
      <alignment horizontal="center" vertical="center" wrapText="1"/>
    </xf>
    <xf numFmtId="0" fontId="7" fillId="24" borderId="20" xfId="1" applyFont="1" applyFill="1" applyBorder="1" applyAlignment="1" applyProtection="1">
      <alignment horizontal="center" vertical="center" wrapText="1"/>
    </xf>
    <xf numFmtId="0" fontId="7" fillId="24" borderId="15" xfId="1" applyFont="1" applyFill="1" applyBorder="1" applyAlignment="1" applyProtection="1">
      <alignment horizontal="center" vertical="center" wrapText="1"/>
    </xf>
    <xf numFmtId="9" fontId="21" fillId="5" borderId="2" xfId="0" applyNumberFormat="1" applyFont="1" applyFill="1" applyBorder="1" applyAlignment="1">
      <alignment horizontal="center"/>
    </xf>
    <xf numFmtId="0" fontId="7" fillId="7" borderId="14" xfId="1" applyFont="1" applyFill="1" applyBorder="1" applyAlignment="1" applyProtection="1">
      <alignment horizontal="center" vertical="center" wrapText="1"/>
    </xf>
    <xf numFmtId="0" fontId="7" fillId="7" borderId="20" xfId="1" applyFont="1" applyFill="1" applyBorder="1" applyAlignment="1" applyProtection="1">
      <alignment horizontal="center" vertical="center" wrapText="1"/>
    </xf>
    <xf numFmtId="0" fontId="24" fillId="7" borderId="2" xfId="0" applyFont="1" applyFill="1" applyBorder="1" applyAlignment="1">
      <alignment horizontal="center" vertical="center" wrapText="1"/>
    </xf>
    <xf numFmtId="3" fontId="24" fillId="7" borderId="2" xfId="0" applyNumberFormat="1" applyFont="1" applyFill="1" applyBorder="1" applyAlignment="1">
      <alignment horizontal="center" vertical="center" wrapText="1"/>
    </xf>
    <xf numFmtId="3" fontId="24" fillId="7" borderId="2" xfId="0" applyNumberFormat="1" applyFont="1" applyFill="1" applyBorder="1" applyAlignment="1">
      <alignment horizontal="center" vertical="center"/>
    </xf>
    <xf numFmtId="3" fontId="10" fillId="31" borderId="2" xfId="1" applyNumberFormat="1" applyFont="1" applyFill="1" applyBorder="1" applyAlignment="1" applyProtection="1">
      <alignment horizontal="left" vertical="center" wrapText="1"/>
    </xf>
    <xf numFmtId="3" fontId="10" fillId="31" borderId="2" xfId="1" applyNumberFormat="1" applyFont="1" applyFill="1" applyBorder="1" applyAlignment="1" applyProtection="1">
      <alignment horizontal="center" vertical="center" wrapText="1"/>
    </xf>
    <xf numFmtId="3" fontId="10" fillId="31" borderId="2" xfId="1" applyNumberFormat="1" applyFont="1" applyFill="1" applyBorder="1" applyAlignment="1" applyProtection="1">
      <alignment horizontal="center" vertical="center"/>
    </xf>
    <xf numFmtId="3" fontId="7" fillId="31" borderId="2" xfId="1" applyNumberFormat="1" applyFont="1" applyFill="1" applyBorder="1" applyAlignment="1" applyProtection="1">
      <alignment horizontal="center" vertical="center" wrapText="1"/>
    </xf>
    <xf numFmtId="3" fontId="10" fillId="29" borderId="11" xfId="0" applyNumberFormat="1" applyFont="1" applyFill="1" applyBorder="1" applyAlignment="1">
      <alignment horizontal="center" vertical="center" wrapText="1"/>
    </xf>
    <xf numFmtId="3" fontId="10" fillId="29" borderId="12" xfId="0" applyNumberFormat="1" applyFont="1" applyFill="1" applyBorder="1" applyAlignment="1">
      <alignment horizontal="center" vertical="center" wrapText="1"/>
    </xf>
    <xf numFmtId="3" fontId="10" fillId="29" borderId="13" xfId="0" applyNumberFormat="1" applyFont="1" applyFill="1" applyBorder="1" applyAlignment="1">
      <alignment horizontal="center" vertical="center" wrapText="1"/>
    </xf>
    <xf numFmtId="3" fontId="24" fillId="29" borderId="11" xfId="0" applyNumberFormat="1" applyFont="1" applyFill="1" applyBorder="1" applyAlignment="1">
      <alignment horizontal="center" vertical="center"/>
    </xf>
    <xf numFmtId="3" fontId="24" fillId="29" borderId="13" xfId="0" applyNumberFormat="1" applyFont="1" applyFill="1" applyBorder="1" applyAlignment="1">
      <alignment horizontal="center" vertical="center"/>
    </xf>
    <xf numFmtId="3" fontId="10" fillId="29" borderId="2" xfId="1" applyNumberFormat="1" applyFont="1" applyFill="1" applyBorder="1" applyAlignment="1" applyProtection="1">
      <alignment horizontal="left" vertical="center" wrapText="1"/>
    </xf>
    <xf numFmtId="3" fontId="10" fillId="29" borderId="2" xfId="1" applyNumberFormat="1" applyFont="1" applyFill="1" applyBorder="1" applyAlignment="1" applyProtection="1">
      <alignment horizontal="center" vertical="center" wrapText="1"/>
    </xf>
    <xf numFmtId="3" fontId="10" fillId="29" borderId="2" xfId="1" applyNumberFormat="1" applyFont="1" applyFill="1" applyBorder="1" applyAlignment="1" applyProtection="1">
      <alignment horizontal="center" vertical="center"/>
    </xf>
    <xf numFmtId="3" fontId="7" fillId="29" borderId="2" xfId="1" applyNumberFormat="1" applyFont="1" applyFill="1" applyBorder="1" applyAlignment="1" applyProtection="1">
      <alignment horizontal="center" vertical="center" wrapText="1"/>
    </xf>
    <xf numFmtId="3" fontId="10" fillId="29" borderId="2" xfId="0" applyNumberFormat="1" applyFont="1" applyFill="1" applyBorder="1" applyAlignment="1">
      <alignment horizontal="center" vertical="center" wrapText="1"/>
    </xf>
    <xf numFmtId="0" fontId="24" fillId="7" borderId="2" xfId="0" applyFont="1" applyFill="1" applyBorder="1" applyAlignment="1">
      <alignment horizontal="center" vertical="center"/>
    </xf>
    <xf numFmtId="0" fontId="12" fillId="18" borderId="22" xfId="0" applyFont="1" applyFill="1" applyBorder="1" applyAlignment="1">
      <alignment horizontal="center" vertical="center" wrapText="1"/>
    </xf>
  </cellXfs>
  <cellStyles count="4">
    <cellStyle name="Collegamento ipertestuale" xfId="2" builtinId="8"/>
    <cellStyle name="Normal 2" xfId="1"/>
    <cellStyle name="Normale" xfId="0" builtinId="0"/>
    <cellStyle name="Valuta" xfId="3" builtinId="4"/>
  </cellStyles>
  <dxfs count="0"/>
  <tableStyles count="0" defaultTableStyle="TableStyleMedium2" defaultPivotStyle="PivotStyleLight16"/>
  <colors>
    <mruColors>
      <color rgb="FF9933FF"/>
      <color rgb="FF6600FF"/>
      <color rgb="FFBDEE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13</xdr:col>
          <xdr:colOff>419100</xdr:colOff>
          <xdr:row>53</xdr:row>
          <xdr:rowOff>66675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358588</xdr:colOff>
      <xdr:row>0</xdr:row>
      <xdr:rowOff>78441</xdr:rowOff>
    </xdr:from>
    <xdr:to>
      <xdr:col>0</xdr:col>
      <xdr:colOff>367393</xdr:colOff>
      <xdr:row>3</xdr:row>
      <xdr:rowOff>278855</xdr:rowOff>
    </xdr:to>
    <xdr:cxnSp macro="">
      <xdr:nvCxnSpPr>
        <xdr:cNvPr id="3" name="Straight Arrow Connector 2">
          <a:extLst>
            <a:ext uri="{FF2B5EF4-FFF2-40B4-BE49-F238E27FC236}">
              <a16:creationId xmlns:a16="http://schemas.microsoft.com/office/drawing/2014/main" xmlns="" id="{00000000-0008-0000-0200-000003000000}"/>
            </a:ext>
          </a:extLst>
        </xdr:cNvPr>
        <xdr:cNvCxnSpPr/>
      </xdr:nvCxnSpPr>
      <xdr:spPr>
        <a:xfrm>
          <a:off x="358588" y="78441"/>
          <a:ext cx="8805" cy="962414"/>
        </a:xfrm>
        <a:prstGeom prst="straightConnector1">
          <a:avLst/>
        </a:prstGeom>
        <a:ln w="762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
  <sheetViews>
    <sheetView tabSelected="1" zoomScale="70" zoomScaleNormal="70" workbookViewId="0">
      <selection activeCell="R11" sqref="R11"/>
    </sheetView>
  </sheetViews>
  <sheetFormatPr defaultColWidth="9.140625" defaultRowHeight="15" x14ac:dyDescent="0.25"/>
  <cols>
    <col min="1" max="16384" width="9.140625" style="3"/>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shapeId="1025" r:id="rId4">
          <objectPr defaultSize="0" r:id="rId5">
            <anchor moveWithCells="1">
              <from>
                <xdr:col>1</xdr:col>
                <xdr:colOff>0</xdr:colOff>
                <xdr:row>2</xdr:row>
                <xdr:rowOff>0</xdr:rowOff>
              </from>
              <to>
                <xdr:col>13</xdr:col>
                <xdr:colOff>419100</xdr:colOff>
                <xdr:row>53</xdr:row>
                <xdr:rowOff>66675</xdr:rowOff>
              </to>
            </anchor>
          </objectPr>
        </oleObject>
      </mc:Choice>
      <mc:Fallback>
        <oleObject progId="Document"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33FF"/>
  </sheetPr>
  <dimension ref="A1:AO1050"/>
  <sheetViews>
    <sheetView topLeftCell="A87" zoomScale="85" zoomScaleNormal="85" workbookViewId="0">
      <pane xSplit="3" topLeftCell="D1" activePane="topRight" state="frozen"/>
      <selection activeCell="Z13" sqref="Z13:AL31"/>
      <selection pane="topRight" activeCell="B108" sqref="B108:C109"/>
    </sheetView>
  </sheetViews>
  <sheetFormatPr defaultColWidth="9.140625" defaultRowHeight="12.75" x14ac:dyDescent="0.2"/>
  <cols>
    <col min="1" max="1" width="5.7109375" style="130" customWidth="1"/>
    <col min="2" max="2" width="16" style="130" customWidth="1"/>
    <col min="3" max="3" width="24.140625" style="130" bestFit="1" customWidth="1"/>
    <col min="4" max="4" width="15.28515625" style="130" customWidth="1"/>
    <col min="5" max="5" width="15.42578125" style="130" customWidth="1"/>
    <col min="6" max="7" width="12.7109375" style="130" customWidth="1"/>
    <col min="8" max="10" width="12.7109375" style="131" customWidth="1"/>
    <col min="11" max="18" width="12.7109375" style="130" customWidth="1"/>
    <col min="19" max="19" width="11.5703125" style="130" customWidth="1"/>
    <col min="20" max="25" width="12.7109375" style="130" customWidth="1"/>
    <col min="26" max="26" width="15.7109375" style="130" customWidth="1"/>
    <col min="27" max="27" width="4.85546875" style="130" customWidth="1"/>
    <col min="28" max="28" width="4.140625" style="132" customWidth="1"/>
    <col min="29" max="29" width="9.140625" style="153"/>
    <col min="30" max="16384" width="9.140625" style="130"/>
  </cols>
  <sheetData>
    <row r="1" spans="2:41" ht="13.15" x14ac:dyDescent="0.25">
      <c r="AC1" s="133" t="s">
        <v>181</v>
      </c>
      <c r="AD1" s="134"/>
      <c r="AM1" s="159" t="s">
        <v>266</v>
      </c>
    </row>
    <row r="2" spans="2:41" s="136" customFormat="1" ht="15.6" x14ac:dyDescent="0.3">
      <c r="B2" s="121" t="s">
        <v>56</v>
      </c>
      <c r="H2" s="137"/>
      <c r="I2" s="137"/>
      <c r="J2" s="137"/>
      <c r="AB2" s="138"/>
      <c r="AC2" s="139" t="s">
        <v>174</v>
      </c>
      <c r="AD2" s="137"/>
      <c r="AE2" s="137"/>
      <c r="AF2" s="137"/>
      <c r="AG2" s="137"/>
      <c r="AH2" s="137"/>
      <c r="AI2" s="137"/>
      <c r="AJ2" s="137"/>
      <c r="AK2" s="137"/>
      <c r="AM2" s="159" t="s">
        <v>269</v>
      </c>
    </row>
    <row r="3" spans="2:41" s="136" customFormat="1" ht="15.75" customHeight="1" x14ac:dyDescent="0.2">
      <c r="H3" s="137"/>
      <c r="I3" s="137"/>
      <c r="J3" s="137"/>
      <c r="AB3" s="138"/>
      <c r="AC3" s="139" t="s">
        <v>175</v>
      </c>
      <c r="AD3" s="137"/>
      <c r="AE3" s="137"/>
      <c r="AF3" s="137"/>
      <c r="AG3" s="137"/>
      <c r="AH3" s="137"/>
      <c r="AI3" s="137"/>
      <c r="AJ3" s="137"/>
      <c r="AK3" s="137"/>
    </row>
    <row r="4" spans="2:41" s="136" customFormat="1" x14ac:dyDescent="0.2">
      <c r="B4" s="369" t="s">
        <v>25</v>
      </c>
      <c r="C4" s="367" t="s">
        <v>2</v>
      </c>
      <c r="D4" s="367" t="s">
        <v>3</v>
      </c>
      <c r="E4" s="367" t="s">
        <v>4</v>
      </c>
      <c r="F4" s="367"/>
      <c r="G4" s="367"/>
      <c r="H4" s="367"/>
      <c r="I4" s="367"/>
      <c r="J4" s="367"/>
      <c r="K4" s="367"/>
      <c r="L4" s="367"/>
      <c r="M4" s="367" t="s">
        <v>5</v>
      </c>
      <c r="N4" s="367"/>
      <c r="O4" s="367"/>
      <c r="P4" s="367"/>
      <c r="Q4" s="367"/>
      <c r="AB4" s="138"/>
      <c r="AC4" s="139" t="s">
        <v>176</v>
      </c>
      <c r="AD4" s="137"/>
      <c r="AE4" s="137"/>
      <c r="AF4" s="137"/>
      <c r="AG4" s="137"/>
      <c r="AH4" s="137"/>
      <c r="AI4" s="137"/>
      <c r="AJ4" s="137"/>
      <c r="AK4" s="137"/>
    </row>
    <row r="5" spans="2:41" s="136" customFormat="1" ht="25.5" x14ac:dyDescent="0.2">
      <c r="B5" s="370"/>
      <c r="C5" s="367"/>
      <c r="D5" s="367"/>
      <c r="E5" s="189" t="s">
        <v>7</v>
      </c>
      <c r="F5" s="189" t="s">
        <v>8</v>
      </c>
      <c r="G5" s="189" t="s">
        <v>9</v>
      </c>
      <c r="H5" s="189" t="s">
        <v>10</v>
      </c>
      <c r="I5" s="189" t="s">
        <v>11</v>
      </c>
      <c r="J5" s="189" t="s">
        <v>12</v>
      </c>
      <c r="K5" s="189" t="s">
        <v>13</v>
      </c>
      <c r="L5" s="189" t="s">
        <v>14</v>
      </c>
      <c r="M5" s="189" t="s">
        <v>15</v>
      </c>
      <c r="N5" s="189" t="s">
        <v>16</v>
      </c>
      <c r="O5" s="189" t="s">
        <v>17</v>
      </c>
      <c r="P5" s="189" t="s">
        <v>18</v>
      </c>
      <c r="Q5" s="189" t="s">
        <v>19</v>
      </c>
      <c r="AB5" s="138"/>
      <c r="AC5" s="139" t="s">
        <v>177</v>
      </c>
      <c r="AD5" s="137"/>
      <c r="AE5" s="137"/>
      <c r="AF5" s="137"/>
      <c r="AG5" s="137"/>
      <c r="AH5" s="137"/>
      <c r="AI5" s="137"/>
      <c r="AJ5" s="137"/>
      <c r="AK5" s="137"/>
    </row>
    <row r="6" spans="2:41" s="136" customFormat="1" ht="15" customHeight="1" x14ac:dyDescent="0.2">
      <c r="B6" s="189" t="s">
        <v>43</v>
      </c>
      <c r="C6" s="189" t="s">
        <v>34</v>
      </c>
      <c r="D6" s="189" t="s">
        <v>34</v>
      </c>
      <c r="E6" s="189" t="s">
        <v>36</v>
      </c>
      <c r="F6" s="189" t="s">
        <v>35</v>
      </c>
      <c r="G6" s="189" t="s">
        <v>35</v>
      </c>
      <c r="H6" s="189" t="s">
        <v>35</v>
      </c>
      <c r="I6" s="189" t="s">
        <v>35</v>
      </c>
      <c r="J6" s="189" t="s">
        <v>35</v>
      </c>
      <c r="K6" s="189" t="s">
        <v>35</v>
      </c>
      <c r="L6" s="189" t="s">
        <v>35</v>
      </c>
      <c r="M6" s="189" t="s">
        <v>35</v>
      </c>
      <c r="N6" s="189" t="s">
        <v>35</v>
      </c>
      <c r="O6" s="189" t="s">
        <v>35</v>
      </c>
      <c r="P6" s="189" t="s">
        <v>34</v>
      </c>
      <c r="Q6" s="189" t="s">
        <v>34</v>
      </c>
      <c r="AB6" s="138"/>
      <c r="AC6" s="139" t="s">
        <v>178</v>
      </c>
      <c r="AD6" s="137"/>
      <c r="AE6" s="137"/>
      <c r="AF6" s="137"/>
      <c r="AG6" s="137"/>
      <c r="AH6" s="137"/>
      <c r="AI6" s="137"/>
      <c r="AJ6" s="137"/>
      <c r="AK6" s="137"/>
    </row>
    <row r="7" spans="2:41" s="136" customFormat="1" x14ac:dyDescent="0.2">
      <c r="B7" s="16" t="s">
        <v>77</v>
      </c>
      <c r="C7" s="171"/>
      <c r="D7" s="63"/>
      <c r="E7" s="63"/>
      <c r="F7" s="63"/>
      <c r="G7" s="63"/>
      <c r="H7" s="63"/>
      <c r="I7" s="63"/>
      <c r="J7" s="63"/>
      <c r="K7" s="63"/>
      <c r="L7" s="63"/>
      <c r="M7" s="63"/>
      <c r="N7" s="63"/>
      <c r="O7" s="63"/>
      <c r="P7" s="63"/>
      <c r="Q7" s="63"/>
      <c r="AB7" s="138"/>
      <c r="AC7" s="139" t="s">
        <v>179</v>
      </c>
      <c r="AD7" s="137"/>
      <c r="AE7" s="137"/>
      <c r="AF7" s="137"/>
      <c r="AG7" s="137"/>
      <c r="AH7" s="137"/>
      <c r="AI7" s="137"/>
      <c r="AJ7" s="137"/>
      <c r="AK7" s="137"/>
    </row>
    <row r="8" spans="2:41" s="136" customFormat="1" x14ac:dyDescent="0.2">
      <c r="B8" s="16" t="s">
        <v>78</v>
      </c>
      <c r="C8" s="171"/>
      <c r="D8" s="63"/>
      <c r="E8" s="63"/>
      <c r="F8" s="63"/>
      <c r="G8" s="63"/>
      <c r="H8" s="63"/>
      <c r="I8" s="63"/>
      <c r="J8" s="63"/>
      <c r="K8" s="63"/>
      <c r="L8" s="63"/>
      <c r="M8" s="63"/>
      <c r="N8" s="63"/>
      <c r="O8" s="63"/>
      <c r="P8" s="63"/>
      <c r="Q8" s="63"/>
      <c r="AB8" s="138"/>
      <c r="AC8" s="139" t="s">
        <v>180</v>
      </c>
      <c r="AD8" s="137"/>
      <c r="AE8" s="137"/>
      <c r="AF8" s="137"/>
      <c r="AG8" s="137"/>
      <c r="AH8" s="137"/>
      <c r="AI8" s="137"/>
      <c r="AJ8" s="137"/>
      <c r="AK8" s="137"/>
    </row>
    <row r="9" spans="2:41" s="136" customFormat="1" ht="13.15" x14ac:dyDescent="0.25">
      <c r="B9" s="16" t="s">
        <v>79</v>
      </c>
      <c r="C9" s="171"/>
      <c r="D9" s="63"/>
      <c r="E9" s="63"/>
      <c r="F9" s="63"/>
      <c r="G9" s="63"/>
      <c r="H9" s="63"/>
      <c r="I9" s="63"/>
      <c r="J9" s="63"/>
      <c r="K9" s="63"/>
      <c r="L9" s="63"/>
      <c r="M9" s="63"/>
      <c r="N9" s="63"/>
      <c r="O9" s="63"/>
      <c r="P9" s="63"/>
      <c r="Q9" s="63"/>
      <c r="AB9" s="138"/>
      <c r="AC9" s="139"/>
      <c r="AD9" s="137"/>
      <c r="AE9" s="137"/>
      <c r="AF9" s="137"/>
      <c r="AG9" s="137"/>
      <c r="AH9" s="137"/>
      <c r="AI9" s="137"/>
      <c r="AJ9" s="137"/>
      <c r="AK9" s="137"/>
    </row>
    <row r="10" spans="2:41" s="136" customFormat="1" ht="13.15" x14ac:dyDescent="0.25">
      <c r="B10" s="16" t="s">
        <v>80</v>
      </c>
      <c r="C10" s="171"/>
      <c r="D10" s="63"/>
      <c r="E10" s="63"/>
      <c r="F10" s="63"/>
      <c r="G10" s="63"/>
      <c r="H10" s="63"/>
      <c r="I10" s="63"/>
      <c r="J10" s="63"/>
      <c r="K10" s="63"/>
      <c r="L10" s="63"/>
      <c r="M10" s="63"/>
      <c r="N10" s="63"/>
      <c r="O10" s="63"/>
      <c r="P10" s="63"/>
      <c r="Q10" s="63"/>
      <c r="AB10" s="138"/>
      <c r="AC10" s="141" t="s">
        <v>301</v>
      </c>
      <c r="AD10" s="137"/>
      <c r="AE10" s="137"/>
      <c r="AF10" s="137"/>
      <c r="AG10" s="137"/>
      <c r="AH10" s="137"/>
      <c r="AI10" s="137"/>
      <c r="AJ10" s="137"/>
      <c r="AK10" s="137"/>
    </row>
    <row r="11" spans="2:41" s="136" customFormat="1" ht="13.15" x14ac:dyDescent="0.25">
      <c r="B11" s="16" t="s">
        <v>81</v>
      </c>
      <c r="C11" s="171"/>
      <c r="D11" s="63"/>
      <c r="E11" s="63"/>
      <c r="F11" s="63"/>
      <c r="G11" s="63"/>
      <c r="H11" s="63"/>
      <c r="I11" s="63"/>
      <c r="J11" s="63"/>
      <c r="K11" s="63"/>
      <c r="L11" s="63"/>
      <c r="M11" s="63"/>
      <c r="N11" s="63"/>
      <c r="O11" s="63"/>
      <c r="P11" s="63"/>
      <c r="Q11" s="63"/>
      <c r="AB11" s="138"/>
      <c r="AC11" s="139"/>
      <c r="AD11" s="137"/>
      <c r="AE11" s="137"/>
      <c r="AF11" s="137"/>
      <c r="AG11" s="137"/>
      <c r="AH11" s="137"/>
      <c r="AI11" s="137"/>
      <c r="AJ11" s="137"/>
      <c r="AK11" s="137"/>
    </row>
    <row r="12" spans="2:41" s="136" customFormat="1" ht="13.15" x14ac:dyDescent="0.25">
      <c r="B12" s="16" t="s">
        <v>82</v>
      </c>
      <c r="C12" s="171"/>
      <c r="D12" s="63"/>
      <c r="E12" s="63"/>
      <c r="F12" s="63"/>
      <c r="G12" s="63"/>
      <c r="H12" s="63"/>
      <c r="I12" s="63"/>
      <c r="J12" s="63"/>
      <c r="K12" s="63"/>
      <c r="L12" s="63"/>
      <c r="M12" s="63"/>
      <c r="N12" s="63"/>
      <c r="O12" s="63"/>
      <c r="P12" s="63"/>
      <c r="Q12" s="63"/>
      <c r="AB12" s="138"/>
      <c r="AC12" s="329" t="s">
        <v>182</v>
      </c>
      <c r="AD12" s="329"/>
      <c r="AE12" s="329"/>
      <c r="AF12" s="329"/>
      <c r="AG12" s="329"/>
      <c r="AH12" s="329"/>
      <c r="AI12" s="329"/>
      <c r="AJ12" s="329"/>
      <c r="AK12" s="329"/>
      <c r="AL12" s="329"/>
      <c r="AM12" s="329"/>
      <c r="AN12" s="329"/>
      <c r="AO12" s="329"/>
    </row>
    <row r="13" spans="2:41" s="136" customFormat="1" x14ac:dyDescent="0.2">
      <c r="B13" s="16" t="s">
        <v>83</v>
      </c>
      <c r="C13" s="171"/>
      <c r="D13" s="63"/>
      <c r="E13" s="63"/>
      <c r="F13" s="63"/>
      <c r="G13" s="63"/>
      <c r="H13" s="63"/>
      <c r="I13" s="63"/>
      <c r="J13" s="63"/>
      <c r="K13" s="63"/>
      <c r="L13" s="63"/>
      <c r="M13" s="63"/>
      <c r="N13" s="63"/>
      <c r="O13" s="63"/>
      <c r="P13" s="63"/>
      <c r="Q13" s="63"/>
      <c r="AB13" s="138"/>
      <c r="AC13" s="330" t="s">
        <v>183</v>
      </c>
      <c r="AD13" s="330"/>
      <c r="AE13" s="330"/>
      <c r="AF13" s="330"/>
      <c r="AG13" s="330"/>
      <c r="AH13" s="330"/>
      <c r="AI13" s="330"/>
      <c r="AJ13" s="330"/>
      <c r="AK13" s="330"/>
      <c r="AL13" s="330"/>
      <c r="AM13" s="330"/>
      <c r="AN13" s="330"/>
      <c r="AO13" s="330"/>
    </row>
    <row r="14" spans="2:41" s="136" customFormat="1" x14ac:dyDescent="0.2">
      <c r="B14" s="16" t="s">
        <v>84</v>
      </c>
      <c r="C14" s="171"/>
      <c r="D14" s="63"/>
      <c r="E14" s="63"/>
      <c r="F14" s="63"/>
      <c r="G14" s="63"/>
      <c r="H14" s="63"/>
      <c r="I14" s="63"/>
      <c r="J14" s="63"/>
      <c r="K14" s="63"/>
      <c r="L14" s="63"/>
      <c r="M14" s="63"/>
      <c r="N14" s="63"/>
      <c r="O14" s="63"/>
      <c r="P14" s="63"/>
      <c r="Q14" s="63"/>
      <c r="AB14" s="138"/>
      <c r="AC14" s="330"/>
      <c r="AD14" s="330"/>
      <c r="AE14" s="330"/>
      <c r="AF14" s="330"/>
      <c r="AG14" s="330"/>
      <c r="AH14" s="330"/>
      <c r="AI14" s="330"/>
      <c r="AJ14" s="330"/>
      <c r="AK14" s="330"/>
      <c r="AL14" s="330"/>
      <c r="AM14" s="330"/>
      <c r="AN14" s="330"/>
      <c r="AO14" s="330"/>
    </row>
    <row r="15" spans="2:41" s="136" customFormat="1" x14ac:dyDescent="0.2">
      <c r="B15" s="16" t="s">
        <v>85</v>
      </c>
      <c r="C15" s="171"/>
      <c r="D15" s="63"/>
      <c r="E15" s="63"/>
      <c r="F15" s="63"/>
      <c r="G15" s="63"/>
      <c r="H15" s="63"/>
      <c r="I15" s="63"/>
      <c r="J15" s="63"/>
      <c r="K15" s="63"/>
      <c r="L15" s="63"/>
      <c r="M15" s="63"/>
      <c r="N15" s="63"/>
      <c r="O15" s="63"/>
      <c r="P15" s="63"/>
      <c r="Q15" s="63"/>
      <c r="AB15" s="138"/>
      <c r="AC15" s="330"/>
      <c r="AD15" s="330"/>
      <c r="AE15" s="330"/>
      <c r="AF15" s="330"/>
      <c r="AG15" s="330"/>
      <c r="AH15" s="330"/>
      <c r="AI15" s="330"/>
      <c r="AJ15" s="330"/>
      <c r="AK15" s="330"/>
      <c r="AL15" s="330"/>
      <c r="AM15" s="330"/>
      <c r="AN15" s="330"/>
      <c r="AO15" s="330"/>
    </row>
    <row r="16" spans="2:41" s="136" customFormat="1" x14ac:dyDescent="0.2">
      <c r="B16" s="16" t="s">
        <v>86</v>
      </c>
      <c r="C16" s="171"/>
      <c r="D16" s="63"/>
      <c r="E16" s="63"/>
      <c r="F16" s="63"/>
      <c r="G16" s="63"/>
      <c r="H16" s="63"/>
      <c r="I16" s="63"/>
      <c r="J16" s="63"/>
      <c r="K16" s="63"/>
      <c r="L16" s="63"/>
      <c r="M16" s="63"/>
      <c r="N16" s="63"/>
      <c r="O16" s="63"/>
      <c r="P16" s="63"/>
      <c r="Q16" s="63"/>
      <c r="AB16" s="138"/>
      <c r="AC16" s="330"/>
      <c r="AD16" s="330"/>
      <c r="AE16" s="330"/>
      <c r="AF16" s="330"/>
      <c r="AG16" s="330"/>
      <c r="AH16" s="330"/>
      <c r="AI16" s="330"/>
      <c r="AJ16" s="330"/>
      <c r="AK16" s="330"/>
      <c r="AL16" s="330"/>
      <c r="AM16" s="330"/>
      <c r="AN16" s="330"/>
      <c r="AO16" s="330"/>
    </row>
    <row r="17" spans="2:41" s="136" customFormat="1" ht="15.75" customHeight="1" x14ac:dyDescent="0.2">
      <c r="B17" s="145"/>
      <c r="C17" s="145"/>
      <c r="D17" s="145"/>
      <c r="E17" s="145"/>
      <c r="F17" s="145"/>
      <c r="G17" s="145"/>
      <c r="H17" s="143"/>
      <c r="I17" s="137"/>
      <c r="J17" s="137"/>
      <c r="AB17" s="138"/>
      <c r="AC17" s="330"/>
      <c r="AD17" s="330"/>
      <c r="AE17" s="330"/>
      <c r="AF17" s="330"/>
      <c r="AG17" s="330"/>
      <c r="AH17" s="330"/>
      <c r="AI17" s="330"/>
      <c r="AJ17" s="330"/>
      <c r="AK17" s="330"/>
      <c r="AL17" s="330"/>
      <c r="AM17" s="330"/>
      <c r="AN17" s="330"/>
      <c r="AO17" s="330"/>
    </row>
    <row r="18" spans="2:41" s="136" customFormat="1" ht="15" customHeight="1" x14ac:dyDescent="0.2">
      <c r="B18" s="368" t="s">
        <v>59</v>
      </c>
      <c r="C18" s="368"/>
      <c r="D18" s="368" t="s">
        <v>2</v>
      </c>
      <c r="E18" s="368" t="s">
        <v>3</v>
      </c>
      <c r="F18" s="368" t="s">
        <v>4</v>
      </c>
      <c r="G18" s="368"/>
      <c r="H18" s="368"/>
      <c r="I18" s="368"/>
      <c r="J18" s="368"/>
      <c r="K18" s="368"/>
      <c r="L18" s="368"/>
      <c r="M18" s="368"/>
      <c r="N18" s="368" t="s">
        <v>5</v>
      </c>
      <c r="O18" s="368"/>
      <c r="P18" s="368"/>
      <c r="Q18" s="368"/>
      <c r="R18" s="368"/>
      <c r="AB18" s="138"/>
      <c r="AC18" s="330"/>
      <c r="AD18" s="330"/>
      <c r="AE18" s="330"/>
      <c r="AF18" s="330"/>
      <c r="AG18" s="330"/>
      <c r="AH18" s="330"/>
      <c r="AI18" s="330"/>
      <c r="AJ18" s="330"/>
      <c r="AK18" s="330"/>
      <c r="AL18" s="330"/>
      <c r="AM18" s="330"/>
      <c r="AN18" s="330"/>
      <c r="AO18" s="330"/>
    </row>
    <row r="19" spans="2:41" s="136" customFormat="1" ht="25.5" x14ac:dyDescent="0.2">
      <c r="B19" s="368"/>
      <c r="C19" s="368"/>
      <c r="D19" s="368"/>
      <c r="E19" s="368"/>
      <c r="F19" s="190" t="s">
        <v>7</v>
      </c>
      <c r="G19" s="190" t="s">
        <v>8</v>
      </c>
      <c r="H19" s="190" t="s">
        <v>9</v>
      </c>
      <c r="I19" s="190" t="s">
        <v>10</v>
      </c>
      <c r="J19" s="190" t="s">
        <v>11</v>
      </c>
      <c r="K19" s="190" t="s">
        <v>12</v>
      </c>
      <c r="L19" s="190" t="s">
        <v>13</v>
      </c>
      <c r="M19" s="190" t="s">
        <v>14</v>
      </c>
      <c r="N19" s="190" t="s">
        <v>15</v>
      </c>
      <c r="O19" s="190" t="s">
        <v>16</v>
      </c>
      <c r="P19" s="190" t="s">
        <v>17</v>
      </c>
      <c r="Q19" s="190" t="s">
        <v>18</v>
      </c>
      <c r="R19" s="190" t="s">
        <v>19</v>
      </c>
      <c r="AB19" s="138"/>
      <c r="AC19" s="330"/>
      <c r="AD19" s="330"/>
      <c r="AE19" s="330"/>
      <c r="AF19" s="330"/>
      <c r="AG19" s="330"/>
      <c r="AH19" s="330"/>
      <c r="AI19" s="330"/>
      <c r="AJ19" s="330"/>
      <c r="AK19" s="330"/>
      <c r="AL19" s="330"/>
      <c r="AM19" s="330"/>
      <c r="AN19" s="330"/>
      <c r="AO19" s="330"/>
    </row>
    <row r="20" spans="2:41" s="136" customFormat="1" ht="15.75" customHeight="1" x14ac:dyDescent="0.2">
      <c r="B20" s="368" t="s">
        <v>43</v>
      </c>
      <c r="C20" s="368"/>
      <c r="D20" s="190" t="s">
        <v>46</v>
      </c>
      <c r="E20" s="190" t="s">
        <v>46</v>
      </c>
      <c r="F20" s="190" t="s">
        <v>44</v>
      </c>
      <c r="G20" s="190" t="s">
        <v>45</v>
      </c>
      <c r="H20" s="190" t="s">
        <v>45</v>
      </c>
      <c r="I20" s="190" t="s">
        <v>45</v>
      </c>
      <c r="J20" s="190" t="s">
        <v>45</v>
      </c>
      <c r="K20" s="190" t="s">
        <v>45</v>
      </c>
      <c r="L20" s="190" t="s">
        <v>45</v>
      </c>
      <c r="M20" s="190" t="s">
        <v>45</v>
      </c>
      <c r="N20" s="190" t="s">
        <v>45</v>
      </c>
      <c r="O20" s="190" t="s">
        <v>45</v>
      </c>
      <c r="P20" s="190" t="s">
        <v>45</v>
      </c>
      <c r="Q20" s="190" t="s">
        <v>46</v>
      </c>
      <c r="R20" s="190" t="s">
        <v>46</v>
      </c>
      <c r="AB20" s="138"/>
      <c r="AC20" s="330"/>
      <c r="AD20" s="330"/>
      <c r="AE20" s="330"/>
      <c r="AF20" s="330"/>
      <c r="AG20" s="330"/>
      <c r="AH20" s="330"/>
      <c r="AI20" s="330"/>
      <c r="AJ20" s="330"/>
      <c r="AK20" s="330"/>
      <c r="AL20" s="330"/>
      <c r="AM20" s="330"/>
      <c r="AN20" s="330"/>
      <c r="AO20" s="330"/>
    </row>
    <row r="21" spans="2:41" s="136" customFormat="1" x14ac:dyDescent="0.2">
      <c r="B21" s="371" t="s">
        <v>47</v>
      </c>
      <c r="C21" s="371"/>
      <c r="D21" s="127">
        <v>1</v>
      </c>
      <c r="E21" s="127">
        <v>1</v>
      </c>
      <c r="F21" s="127">
        <v>1</v>
      </c>
      <c r="G21" s="127">
        <v>1</v>
      </c>
      <c r="H21" s="127">
        <v>1</v>
      </c>
      <c r="I21" s="127">
        <v>1</v>
      </c>
      <c r="J21" s="127">
        <v>1</v>
      </c>
      <c r="K21" s="127">
        <v>1</v>
      </c>
      <c r="L21" s="127">
        <v>1</v>
      </c>
      <c r="M21" s="127">
        <v>1</v>
      </c>
      <c r="N21" s="127">
        <v>1</v>
      </c>
      <c r="O21" s="127">
        <v>1</v>
      </c>
      <c r="P21" s="127">
        <v>1</v>
      </c>
      <c r="Q21" s="127">
        <v>1</v>
      </c>
      <c r="R21" s="127">
        <v>1</v>
      </c>
      <c r="AB21" s="138"/>
      <c r="AC21" s="330"/>
      <c r="AD21" s="330"/>
      <c r="AE21" s="330"/>
      <c r="AF21" s="330"/>
      <c r="AG21" s="330"/>
      <c r="AH21" s="330"/>
      <c r="AI21" s="330"/>
      <c r="AJ21" s="330"/>
      <c r="AK21" s="330"/>
      <c r="AL21" s="330"/>
      <c r="AM21" s="330"/>
      <c r="AN21" s="330"/>
      <c r="AO21" s="330"/>
    </row>
    <row r="22" spans="2:41" s="136" customFormat="1" ht="15.75" customHeight="1" x14ac:dyDescent="0.2">
      <c r="B22" s="145"/>
      <c r="C22" s="145"/>
      <c r="D22" s="145"/>
      <c r="E22" s="145"/>
      <c r="F22" s="145"/>
      <c r="G22" s="145"/>
      <c r="H22" s="143"/>
      <c r="I22" s="137"/>
      <c r="J22" s="137"/>
      <c r="AB22" s="138"/>
      <c r="AC22" s="330"/>
      <c r="AD22" s="330"/>
      <c r="AE22" s="330"/>
      <c r="AF22" s="330"/>
      <c r="AG22" s="330"/>
      <c r="AH22" s="330"/>
      <c r="AI22" s="330"/>
      <c r="AJ22" s="330"/>
      <c r="AK22" s="330"/>
      <c r="AL22" s="330"/>
      <c r="AM22" s="330"/>
      <c r="AN22" s="330"/>
      <c r="AO22" s="330"/>
    </row>
    <row r="23" spans="2:41" s="136" customFormat="1" ht="15.75" customHeight="1" x14ac:dyDescent="0.2">
      <c r="B23" s="145"/>
      <c r="C23" s="145"/>
      <c r="D23" s="145"/>
      <c r="E23" s="145"/>
      <c r="F23" s="145"/>
      <c r="G23" s="145"/>
      <c r="H23" s="143"/>
      <c r="I23" s="137"/>
      <c r="J23" s="137"/>
      <c r="AB23" s="138"/>
      <c r="AC23" s="330"/>
      <c r="AD23" s="330"/>
      <c r="AE23" s="330"/>
      <c r="AF23" s="330"/>
      <c r="AG23" s="330"/>
      <c r="AH23" s="330"/>
      <c r="AI23" s="330"/>
      <c r="AJ23" s="330"/>
      <c r="AK23" s="330"/>
      <c r="AL23" s="330"/>
      <c r="AM23" s="330"/>
      <c r="AN23" s="330"/>
      <c r="AO23" s="330"/>
    </row>
    <row r="24" spans="2:41" s="136" customFormat="1" ht="15.75" customHeight="1" x14ac:dyDescent="0.25">
      <c r="B24" s="121" t="s">
        <v>117</v>
      </c>
      <c r="E24" s="145"/>
      <c r="F24" s="145"/>
      <c r="G24" s="145"/>
      <c r="H24" s="143"/>
      <c r="I24" s="137"/>
      <c r="J24" s="137"/>
      <c r="AB24" s="138"/>
      <c r="AC24" s="330"/>
      <c r="AD24" s="330"/>
      <c r="AE24" s="330"/>
      <c r="AF24" s="330"/>
      <c r="AG24" s="330"/>
      <c r="AH24" s="330"/>
      <c r="AI24" s="330"/>
      <c r="AJ24" s="330"/>
      <c r="AK24" s="330"/>
      <c r="AL24" s="330"/>
      <c r="AM24" s="330"/>
      <c r="AN24" s="330"/>
      <c r="AO24" s="330"/>
    </row>
    <row r="25" spans="2:41" s="136" customFormat="1" ht="15.75" customHeight="1" x14ac:dyDescent="0.2">
      <c r="B25" s="145"/>
      <c r="C25" s="145"/>
      <c r="D25" s="145"/>
      <c r="E25" s="145"/>
      <c r="F25" s="145"/>
      <c r="G25" s="145"/>
      <c r="H25" s="143"/>
      <c r="I25" s="137"/>
      <c r="J25" s="137"/>
      <c r="AB25" s="138"/>
      <c r="AC25" s="330"/>
      <c r="AD25" s="330"/>
      <c r="AE25" s="330"/>
      <c r="AF25" s="330"/>
      <c r="AG25" s="330"/>
      <c r="AH25" s="330"/>
      <c r="AI25" s="330"/>
      <c r="AJ25" s="330"/>
      <c r="AK25" s="330"/>
      <c r="AL25" s="330"/>
      <c r="AM25" s="330"/>
      <c r="AN25" s="330"/>
      <c r="AO25" s="330"/>
    </row>
    <row r="26" spans="2:41" s="136" customFormat="1" ht="15.75" customHeight="1" x14ac:dyDescent="0.2">
      <c r="B26" s="372" t="s">
        <v>25</v>
      </c>
      <c r="C26" s="367" t="s">
        <v>118</v>
      </c>
      <c r="D26" s="367" t="s">
        <v>150</v>
      </c>
      <c r="E26" s="373" t="s">
        <v>111</v>
      </c>
      <c r="F26" s="374" t="s">
        <v>60</v>
      </c>
      <c r="G26" s="374"/>
      <c r="H26" s="374"/>
      <c r="I26" s="374"/>
      <c r="J26" s="374"/>
      <c r="K26" s="374"/>
      <c r="L26" s="374"/>
      <c r="M26" s="374"/>
      <c r="N26" s="374"/>
      <c r="O26" s="374"/>
      <c r="P26" s="374"/>
      <c r="Q26" s="374"/>
      <c r="R26" s="374"/>
      <c r="S26" s="375"/>
      <c r="AB26" s="138"/>
      <c r="AC26" s="330"/>
      <c r="AD26" s="330"/>
      <c r="AE26" s="330"/>
      <c r="AF26" s="330"/>
      <c r="AG26" s="330"/>
      <c r="AH26" s="330"/>
      <c r="AI26" s="330"/>
      <c r="AJ26" s="330"/>
      <c r="AK26" s="330"/>
      <c r="AL26" s="330"/>
      <c r="AM26" s="330"/>
      <c r="AN26" s="330"/>
      <c r="AO26" s="330"/>
    </row>
    <row r="27" spans="2:41" s="136" customFormat="1" ht="15" customHeight="1" x14ac:dyDescent="0.2">
      <c r="B27" s="369"/>
      <c r="C27" s="367"/>
      <c r="D27" s="367"/>
      <c r="E27" s="373"/>
      <c r="F27" s="376" t="s">
        <v>3</v>
      </c>
      <c r="G27" s="376" t="s">
        <v>4</v>
      </c>
      <c r="H27" s="376"/>
      <c r="I27" s="376"/>
      <c r="J27" s="376"/>
      <c r="K27" s="376"/>
      <c r="L27" s="376"/>
      <c r="M27" s="376"/>
      <c r="N27" s="376"/>
      <c r="O27" s="376" t="s">
        <v>5</v>
      </c>
      <c r="P27" s="376"/>
      <c r="Q27" s="376"/>
      <c r="R27" s="376"/>
      <c r="S27" s="376"/>
      <c r="AB27" s="138"/>
      <c r="AC27" s="330"/>
      <c r="AD27" s="330"/>
      <c r="AE27" s="330"/>
      <c r="AF27" s="330"/>
      <c r="AG27" s="330"/>
      <c r="AH27" s="330"/>
      <c r="AI27" s="330"/>
      <c r="AJ27" s="330"/>
      <c r="AK27" s="330"/>
      <c r="AL27" s="330"/>
      <c r="AM27" s="330"/>
      <c r="AN27" s="330"/>
      <c r="AO27" s="330"/>
    </row>
    <row r="28" spans="2:41" s="136" customFormat="1" ht="25.5" x14ac:dyDescent="0.2">
      <c r="B28" s="370"/>
      <c r="C28" s="367"/>
      <c r="D28" s="367"/>
      <c r="E28" s="374"/>
      <c r="F28" s="376"/>
      <c r="G28" s="191" t="s">
        <v>7</v>
      </c>
      <c r="H28" s="191" t="s">
        <v>8</v>
      </c>
      <c r="I28" s="191" t="s">
        <v>9</v>
      </c>
      <c r="J28" s="191" t="s">
        <v>10</v>
      </c>
      <c r="K28" s="191" t="s">
        <v>11</v>
      </c>
      <c r="L28" s="191" t="s">
        <v>12</v>
      </c>
      <c r="M28" s="191" t="s">
        <v>13</v>
      </c>
      <c r="N28" s="191" t="s">
        <v>14</v>
      </c>
      <c r="O28" s="191" t="s">
        <v>15</v>
      </c>
      <c r="P28" s="191" t="s">
        <v>16</v>
      </c>
      <c r="Q28" s="191" t="s">
        <v>17</v>
      </c>
      <c r="R28" s="191" t="s">
        <v>18</v>
      </c>
      <c r="S28" s="191" t="s">
        <v>19</v>
      </c>
      <c r="AB28" s="138"/>
      <c r="AC28" s="330"/>
      <c r="AD28" s="330"/>
      <c r="AE28" s="330"/>
      <c r="AF28" s="330"/>
      <c r="AG28" s="330"/>
      <c r="AH28" s="330"/>
      <c r="AI28" s="330"/>
      <c r="AJ28" s="330"/>
      <c r="AK28" s="330"/>
      <c r="AL28" s="330"/>
      <c r="AM28" s="330"/>
      <c r="AN28" s="330"/>
      <c r="AO28" s="330"/>
    </row>
    <row r="29" spans="2:41" s="137" customFormat="1" x14ac:dyDescent="0.2">
      <c r="B29" s="192" t="s">
        <v>43</v>
      </c>
      <c r="C29" s="193" t="s">
        <v>119</v>
      </c>
      <c r="D29" s="191" t="s">
        <v>221</v>
      </c>
      <c r="E29" s="191" t="s">
        <v>221</v>
      </c>
      <c r="F29" s="191" t="s">
        <v>48</v>
      </c>
      <c r="G29" s="191" t="s">
        <v>48</v>
      </c>
      <c r="H29" s="191" t="s">
        <v>48</v>
      </c>
      <c r="I29" s="191" t="s">
        <v>48</v>
      </c>
      <c r="J29" s="191" t="s">
        <v>48</v>
      </c>
      <c r="K29" s="191" t="s">
        <v>48</v>
      </c>
      <c r="L29" s="191" t="s">
        <v>48</v>
      </c>
      <c r="M29" s="191" t="s">
        <v>48</v>
      </c>
      <c r="N29" s="191" t="s">
        <v>48</v>
      </c>
      <c r="O29" s="191" t="s">
        <v>48</v>
      </c>
      <c r="P29" s="191" t="s">
        <v>48</v>
      </c>
      <c r="Q29" s="191" t="s">
        <v>48</v>
      </c>
      <c r="R29" s="191" t="s">
        <v>48</v>
      </c>
      <c r="S29" s="191" t="s">
        <v>48</v>
      </c>
      <c r="AB29" s="181"/>
      <c r="AC29" s="330"/>
      <c r="AD29" s="330"/>
      <c r="AE29" s="330"/>
      <c r="AF29" s="330"/>
      <c r="AG29" s="330"/>
      <c r="AH29" s="330"/>
      <c r="AI29" s="330"/>
      <c r="AJ29" s="330"/>
      <c r="AK29" s="330"/>
      <c r="AL29" s="330"/>
      <c r="AM29" s="330"/>
      <c r="AN29" s="330"/>
      <c r="AO29" s="330"/>
    </row>
    <row r="30" spans="2:41" s="136" customFormat="1" ht="15.75" customHeight="1" x14ac:dyDescent="0.2">
      <c r="B30" s="194" t="s">
        <v>121</v>
      </c>
      <c r="C30" s="175"/>
      <c r="D30" s="175"/>
      <c r="E30" s="176"/>
      <c r="F30" s="177"/>
      <c r="G30" s="177"/>
      <c r="H30" s="177"/>
      <c r="I30" s="177"/>
      <c r="J30" s="177"/>
      <c r="K30" s="177"/>
      <c r="L30" s="177"/>
      <c r="M30" s="177"/>
      <c r="N30" s="177"/>
      <c r="O30" s="177"/>
      <c r="P30" s="177"/>
      <c r="Q30" s="177"/>
      <c r="R30" s="177"/>
      <c r="S30" s="177"/>
      <c r="AB30" s="138"/>
      <c r="AC30" s="330"/>
      <c r="AD30" s="330"/>
      <c r="AE30" s="330"/>
      <c r="AF30" s="330"/>
      <c r="AG30" s="330"/>
      <c r="AH30" s="330"/>
      <c r="AI30" s="330"/>
      <c r="AJ30" s="330"/>
      <c r="AK30" s="330"/>
      <c r="AL30" s="330"/>
      <c r="AM30" s="330"/>
      <c r="AN30" s="330"/>
      <c r="AO30" s="330"/>
    </row>
    <row r="31" spans="2:41" s="136" customFormat="1" ht="15.75" customHeight="1" x14ac:dyDescent="0.2">
      <c r="B31" s="194" t="s">
        <v>122</v>
      </c>
      <c r="C31" s="175"/>
      <c r="D31" s="175"/>
      <c r="E31" s="176"/>
      <c r="F31" s="177"/>
      <c r="G31" s="177"/>
      <c r="H31" s="177"/>
      <c r="I31" s="177"/>
      <c r="J31" s="177"/>
      <c r="K31" s="177"/>
      <c r="L31" s="177"/>
      <c r="M31" s="177"/>
      <c r="N31" s="177"/>
      <c r="O31" s="177"/>
      <c r="P31" s="177"/>
      <c r="Q31" s="177"/>
      <c r="R31" s="177"/>
      <c r="S31" s="177"/>
      <c r="AB31" s="138"/>
      <c r="AC31" s="330"/>
      <c r="AD31" s="330"/>
      <c r="AE31" s="330"/>
      <c r="AF31" s="330"/>
      <c r="AG31" s="330"/>
      <c r="AH31" s="330"/>
      <c r="AI31" s="330"/>
      <c r="AJ31" s="330"/>
      <c r="AK31" s="330"/>
      <c r="AL31" s="330"/>
      <c r="AM31" s="330"/>
      <c r="AN31" s="330"/>
      <c r="AO31" s="330"/>
    </row>
    <row r="32" spans="2:41" s="136" customFormat="1" ht="15.75" customHeight="1" x14ac:dyDescent="0.25">
      <c r="B32" s="194" t="s">
        <v>123</v>
      </c>
      <c r="C32" s="175"/>
      <c r="D32" s="175"/>
      <c r="E32" s="176"/>
      <c r="F32" s="177"/>
      <c r="G32" s="177"/>
      <c r="H32" s="177"/>
      <c r="I32" s="177"/>
      <c r="J32" s="177"/>
      <c r="K32" s="177"/>
      <c r="L32" s="177"/>
      <c r="M32" s="177"/>
      <c r="N32" s="177"/>
      <c r="O32" s="177"/>
      <c r="P32" s="177"/>
      <c r="Q32" s="177"/>
      <c r="R32" s="177"/>
      <c r="S32" s="177"/>
      <c r="AB32" s="138"/>
      <c r="AC32" s="139"/>
    </row>
    <row r="33" spans="2:41" s="136" customFormat="1" ht="15.75" customHeight="1" x14ac:dyDescent="0.25">
      <c r="B33" s="194" t="s">
        <v>124</v>
      </c>
      <c r="C33" s="175"/>
      <c r="D33" s="175"/>
      <c r="E33" s="176"/>
      <c r="F33" s="177"/>
      <c r="G33" s="177"/>
      <c r="H33" s="177"/>
      <c r="I33" s="177"/>
      <c r="J33" s="177"/>
      <c r="K33" s="177"/>
      <c r="L33" s="177"/>
      <c r="M33" s="177"/>
      <c r="N33" s="177"/>
      <c r="O33" s="177"/>
      <c r="P33" s="177"/>
      <c r="Q33" s="177"/>
      <c r="R33" s="177"/>
      <c r="S33" s="177"/>
      <c r="AB33" s="138"/>
      <c r="AC33" s="139"/>
    </row>
    <row r="34" spans="2:41" s="136" customFormat="1" ht="15.75" customHeight="1" x14ac:dyDescent="0.25">
      <c r="B34" s="194" t="s">
        <v>125</v>
      </c>
      <c r="C34" s="175"/>
      <c r="D34" s="175"/>
      <c r="E34" s="176"/>
      <c r="F34" s="177"/>
      <c r="G34" s="177"/>
      <c r="H34" s="177"/>
      <c r="I34" s="177"/>
      <c r="J34" s="177"/>
      <c r="K34" s="177"/>
      <c r="L34" s="177"/>
      <c r="M34" s="177"/>
      <c r="N34" s="177"/>
      <c r="O34" s="177"/>
      <c r="P34" s="177"/>
      <c r="Q34" s="177"/>
      <c r="R34" s="177"/>
      <c r="S34" s="177"/>
      <c r="AB34" s="138"/>
      <c r="AC34" s="329" t="s">
        <v>184</v>
      </c>
      <c r="AD34" s="329"/>
      <c r="AE34" s="329"/>
      <c r="AF34" s="329"/>
      <c r="AG34" s="329"/>
      <c r="AH34" s="329"/>
      <c r="AI34" s="329"/>
      <c r="AJ34" s="329"/>
      <c r="AK34" s="329"/>
      <c r="AL34" s="329"/>
      <c r="AM34" s="329"/>
      <c r="AN34" s="329"/>
      <c r="AO34" s="329"/>
    </row>
    <row r="35" spans="2:41" s="136" customFormat="1" ht="15.75" customHeight="1" x14ac:dyDescent="0.2">
      <c r="B35" s="194" t="s">
        <v>126</v>
      </c>
      <c r="C35" s="175"/>
      <c r="D35" s="175"/>
      <c r="E35" s="176"/>
      <c r="F35" s="177"/>
      <c r="G35" s="177"/>
      <c r="H35" s="177"/>
      <c r="I35" s="177"/>
      <c r="J35" s="177"/>
      <c r="K35" s="177"/>
      <c r="L35" s="177"/>
      <c r="M35" s="177"/>
      <c r="N35" s="177"/>
      <c r="O35" s="177"/>
      <c r="P35" s="177"/>
      <c r="Q35" s="177"/>
      <c r="R35" s="177"/>
      <c r="S35" s="177"/>
      <c r="AB35" s="138"/>
      <c r="AC35" s="330" t="s">
        <v>183</v>
      </c>
      <c r="AD35" s="330"/>
      <c r="AE35" s="330"/>
      <c r="AF35" s="330"/>
      <c r="AG35" s="330"/>
      <c r="AH35" s="330"/>
      <c r="AI35" s="330"/>
      <c r="AJ35" s="330"/>
      <c r="AK35" s="330"/>
      <c r="AL35" s="330"/>
      <c r="AM35" s="330"/>
      <c r="AN35" s="330"/>
      <c r="AO35" s="330"/>
    </row>
    <row r="36" spans="2:41" s="136" customFormat="1" ht="15.75" customHeight="1" x14ac:dyDescent="0.2">
      <c r="B36" s="194" t="s">
        <v>127</v>
      </c>
      <c r="C36" s="175"/>
      <c r="D36" s="175"/>
      <c r="E36" s="176"/>
      <c r="F36" s="177"/>
      <c r="G36" s="177"/>
      <c r="H36" s="177"/>
      <c r="I36" s="177"/>
      <c r="J36" s="177"/>
      <c r="K36" s="177"/>
      <c r="L36" s="177"/>
      <c r="M36" s="177"/>
      <c r="N36" s="177"/>
      <c r="O36" s="177"/>
      <c r="P36" s="177"/>
      <c r="Q36" s="177"/>
      <c r="R36" s="177"/>
      <c r="S36" s="177"/>
      <c r="AB36" s="138"/>
      <c r="AC36" s="330"/>
      <c r="AD36" s="330"/>
      <c r="AE36" s="330"/>
      <c r="AF36" s="330"/>
      <c r="AG36" s="330"/>
      <c r="AH36" s="330"/>
      <c r="AI36" s="330"/>
      <c r="AJ36" s="330"/>
      <c r="AK36" s="330"/>
      <c r="AL36" s="330"/>
      <c r="AM36" s="330"/>
      <c r="AN36" s="330"/>
      <c r="AO36" s="330"/>
    </row>
    <row r="37" spans="2:41" s="136" customFormat="1" ht="15.75" customHeight="1" x14ac:dyDescent="0.2">
      <c r="B37" s="194" t="s">
        <v>128</v>
      </c>
      <c r="C37" s="175"/>
      <c r="D37" s="175"/>
      <c r="E37" s="176"/>
      <c r="F37" s="177"/>
      <c r="G37" s="177"/>
      <c r="H37" s="177"/>
      <c r="I37" s="177"/>
      <c r="J37" s="177"/>
      <c r="K37" s="177"/>
      <c r="L37" s="177"/>
      <c r="M37" s="177"/>
      <c r="N37" s="177"/>
      <c r="O37" s="177"/>
      <c r="P37" s="177"/>
      <c r="Q37" s="177"/>
      <c r="R37" s="177"/>
      <c r="S37" s="177"/>
      <c r="AB37" s="138"/>
      <c r="AC37" s="330"/>
      <c r="AD37" s="330"/>
      <c r="AE37" s="330"/>
      <c r="AF37" s="330"/>
      <c r="AG37" s="330"/>
      <c r="AH37" s="330"/>
      <c r="AI37" s="330"/>
      <c r="AJ37" s="330"/>
      <c r="AK37" s="330"/>
      <c r="AL37" s="330"/>
      <c r="AM37" s="330"/>
      <c r="AN37" s="330"/>
      <c r="AO37" s="330"/>
    </row>
    <row r="38" spans="2:41" s="136" customFormat="1" ht="15.75" customHeight="1" x14ac:dyDescent="0.2">
      <c r="B38" s="194" t="s">
        <v>129</v>
      </c>
      <c r="C38" s="175"/>
      <c r="D38" s="175"/>
      <c r="E38" s="176"/>
      <c r="F38" s="177"/>
      <c r="G38" s="177"/>
      <c r="H38" s="177"/>
      <c r="I38" s="177"/>
      <c r="J38" s="177"/>
      <c r="K38" s="177"/>
      <c r="L38" s="177"/>
      <c r="M38" s="177"/>
      <c r="N38" s="177"/>
      <c r="O38" s="177"/>
      <c r="P38" s="177"/>
      <c r="Q38" s="177"/>
      <c r="R38" s="177"/>
      <c r="S38" s="177"/>
      <c r="AB38" s="138"/>
      <c r="AC38" s="330"/>
      <c r="AD38" s="330"/>
      <c r="AE38" s="330"/>
      <c r="AF38" s="330"/>
      <c r="AG38" s="330"/>
      <c r="AH38" s="330"/>
      <c r="AI38" s="330"/>
      <c r="AJ38" s="330"/>
      <c r="AK38" s="330"/>
      <c r="AL38" s="330"/>
      <c r="AM38" s="330"/>
      <c r="AN38" s="330"/>
      <c r="AO38" s="330"/>
    </row>
    <row r="39" spans="2:41" s="136" customFormat="1" ht="15.75" customHeight="1" x14ac:dyDescent="0.2">
      <c r="B39" s="194" t="s">
        <v>130</v>
      </c>
      <c r="C39" s="175"/>
      <c r="D39" s="175"/>
      <c r="E39" s="176"/>
      <c r="F39" s="177"/>
      <c r="G39" s="177"/>
      <c r="H39" s="177"/>
      <c r="I39" s="177"/>
      <c r="J39" s="177"/>
      <c r="K39" s="177"/>
      <c r="L39" s="177"/>
      <c r="M39" s="177"/>
      <c r="N39" s="177"/>
      <c r="O39" s="177"/>
      <c r="P39" s="177"/>
      <c r="Q39" s="177"/>
      <c r="R39" s="177"/>
      <c r="S39" s="177"/>
      <c r="AB39" s="138"/>
      <c r="AC39" s="330"/>
      <c r="AD39" s="330"/>
      <c r="AE39" s="330"/>
      <c r="AF39" s="330"/>
      <c r="AG39" s="330"/>
      <c r="AH39" s="330"/>
      <c r="AI39" s="330"/>
      <c r="AJ39" s="330"/>
      <c r="AK39" s="330"/>
      <c r="AL39" s="330"/>
      <c r="AM39" s="330"/>
      <c r="AN39" s="330"/>
      <c r="AO39" s="330"/>
    </row>
    <row r="40" spans="2:41" s="136" customFormat="1" ht="15.75" customHeight="1" x14ac:dyDescent="0.2">
      <c r="B40" s="145"/>
      <c r="C40" s="145"/>
      <c r="D40" s="145"/>
      <c r="E40" s="145"/>
      <c r="F40" s="145"/>
      <c r="G40" s="145"/>
      <c r="H40" s="143"/>
      <c r="I40" s="137"/>
      <c r="J40" s="137"/>
      <c r="AB40" s="138"/>
      <c r="AC40" s="330"/>
      <c r="AD40" s="330"/>
      <c r="AE40" s="330"/>
      <c r="AF40" s="330"/>
      <c r="AG40" s="330"/>
      <c r="AH40" s="330"/>
      <c r="AI40" s="330"/>
      <c r="AJ40" s="330"/>
      <c r="AK40" s="330"/>
      <c r="AL40" s="330"/>
      <c r="AM40" s="330"/>
      <c r="AN40" s="330"/>
      <c r="AO40" s="330"/>
    </row>
    <row r="41" spans="2:41" s="136" customFormat="1" ht="15.75" customHeight="1" x14ac:dyDescent="0.2">
      <c r="B41" s="145"/>
      <c r="C41" s="145"/>
      <c r="D41" s="145"/>
      <c r="E41" s="145"/>
      <c r="F41" s="145"/>
      <c r="G41" s="145"/>
      <c r="H41" s="143"/>
      <c r="I41" s="137"/>
      <c r="J41" s="137"/>
      <c r="AB41" s="138"/>
      <c r="AC41" s="330"/>
      <c r="AD41" s="330"/>
      <c r="AE41" s="330"/>
      <c r="AF41" s="330"/>
      <c r="AG41" s="330"/>
      <c r="AH41" s="330"/>
      <c r="AI41" s="330"/>
      <c r="AJ41" s="330"/>
      <c r="AK41" s="330"/>
      <c r="AL41" s="330"/>
      <c r="AM41" s="330"/>
      <c r="AN41" s="330"/>
      <c r="AO41" s="330"/>
    </row>
    <row r="42" spans="2:41" s="136" customFormat="1" ht="15.75" customHeight="1" x14ac:dyDescent="0.25">
      <c r="B42" s="121" t="s">
        <v>120</v>
      </c>
      <c r="E42" s="145"/>
      <c r="F42" s="145"/>
      <c r="G42" s="145"/>
      <c r="H42" s="143"/>
      <c r="I42" s="137"/>
      <c r="J42" s="137"/>
      <c r="AB42" s="138"/>
      <c r="AC42" s="330"/>
      <c r="AD42" s="330"/>
      <c r="AE42" s="330"/>
      <c r="AF42" s="330"/>
      <c r="AG42" s="330"/>
      <c r="AH42" s="330"/>
      <c r="AI42" s="330"/>
      <c r="AJ42" s="330"/>
      <c r="AK42" s="330"/>
      <c r="AL42" s="330"/>
      <c r="AM42" s="330"/>
      <c r="AN42" s="330"/>
      <c r="AO42" s="330"/>
    </row>
    <row r="43" spans="2:41" s="136" customFormat="1" ht="15.75" customHeight="1" x14ac:dyDescent="0.2">
      <c r="B43" s="145"/>
      <c r="C43" s="145"/>
      <c r="D43" s="145"/>
      <c r="E43" s="145"/>
      <c r="F43" s="145"/>
      <c r="G43" s="145"/>
      <c r="H43" s="143"/>
      <c r="I43" s="137"/>
      <c r="J43" s="137"/>
      <c r="AB43" s="138"/>
      <c r="AC43" s="330"/>
      <c r="AD43" s="330"/>
      <c r="AE43" s="330"/>
      <c r="AF43" s="330"/>
      <c r="AG43" s="330"/>
      <c r="AH43" s="330"/>
      <c r="AI43" s="330"/>
      <c r="AJ43" s="330"/>
      <c r="AK43" s="330"/>
      <c r="AL43" s="330"/>
      <c r="AM43" s="330"/>
      <c r="AN43" s="330"/>
      <c r="AO43" s="330"/>
    </row>
    <row r="44" spans="2:41" s="136" customFormat="1" ht="15.75" customHeight="1" x14ac:dyDescent="0.2">
      <c r="B44" s="372" t="s">
        <v>25</v>
      </c>
      <c r="C44" s="367" t="s">
        <v>131</v>
      </c>
      <c r="D44" s="367" t="s">
        <v>150</v>
      </c>
      <c r="E44" s="367" t="s">
        <v>111</v>
      </c>
      <c r="F44" s="367" t="s">
        <v>60</v>
      </c>
      <c r="G44" s="367"/>
      <c r="H44" s="367"/>
      <c r="I44" s="367"/>
      <c r="J44" s="367"/>
      <c r="K44" s="367"/>
      <c r="L44" s="367"/>
      <c r="M44" s="367"/>
      <c r="N44" s="367"/>
      <c r="O44" s="367"/>
      <c r="P44" s="367"/>
      <c r="Q44" s="367"/>
      <c r="R44" s="367"/>
      <c r="S44" s="367"/>
      <c r="AB44" s="138"/>
      <c r="AC44" s="330"/>
      <c r="AD44" s="330"/>
      <c r="AE44" s="330"/>
      <c r="AF44" s="330"/>
      <c r="AG44" s="330"/>
      <c r="AH44" s="330"/>
      <c r="AI44" s="330"/>
      <c r="AJ44" s="330"/>
      <c r="AK44" s="330"/>
      <c r="AL44" s="330"/>
      <c r="AM44" s="330"/>
      <c r="AN44" s="330"/>
      <c r="AO44" s="330"/>
    </row>
    <row r="45" spans="2:41" s="136" customFormat="1" ht="15" customHeight="1" x14ac:dyDescent="0.2">
      <c r="B45" s="369"/>
      <c r="C45" s="367"/>
      <c r="D45" s="367"/>
      <c r="E45" s="367"/>
      <c r="F45" s="367" t="s">
        <v>3</v>
      </c>
      <c r="G45" s="367" t="s">
        <v>4</v>
      </c>
      <c r="H45" s="367"/>
      <c r="I45" s="367"/>
      <c r="J45" s="367"/>
      <c r="K45" s="367"/>
      <c r="L45" s="367"/>
      <c r="M45" s="367"/>
      <c r="N45" s="367"/>
      <c r="O45" s="367" t="s">
        <v>5</v>
      </c>
      <c r="P45" s="367"/>
      <c r="Q45" s="367"/>
      <c r="R45" s="367"/>
      <c r="S45" s="367"/>
      <c r="AB45" s="138"/>
      <c r="AC45" s="330"/>
      <c r="AD45" s="330"/>
      <c r="AE45" s="330"/>
      <c r="AF45" s="330"/>
      <c r="AG45" s="330"/>
      <c r="AH45" s="330"/>
      <c r="AI45" s="330"/>
      <c r="AJ45" s="330"/>
      <c r="AK45" s="330"/>
      <c r="AL45" s="330"/>
      <c r="AM45" s="330"/>
      <c r="AN45" s="330"/>
      <c r="AO45" s="330"/>
    </row>
    <row r="46" spans="2:41" s="136" customFormat="1" ht="25.5" x14ac:dyDescent="0.2">
      <c r="B46" s="370"/>
      <c r="C46" s="367"/>
      <c r="D46" s="367"/>
      <c r="E46" s="367"/>
      <c r="F46" s="367"/>
      <c r="G46" s="189" t="s">
        <v>7</v>
      </c>
      <c r="H46" s="189" t="s">
        <v>8</v>
      </c>
      <c r="I46" s="189" t="s">
        <v>9</v>
      </c>
      <c r="J46" s="189" t="s">
        <v>10</v>
      </c>
      <c r="K46" s="189" t="s">
        <v>11</v>
      </c>
      <c r="L46" s="189" t="s">
        <v>12</v>
      </c>
      <c r="M46" s="189" t="s">
        <v>13</v>
      </c>
      <c r="N46" s="189" t="s">
        <v>14</v>
      </c>
      <c r="O46" s="189" t="s">
        <v>15</v>
      </c>
      <c r="P46" s="189" t="s">
        <v>16</v>
      </c>
      <c r="Q46" s="189" t="s">
        <v>17</v>
      </c>
      <c r="R46" s="189" t="s">
        <v>18</v>
      </c>
      <c r="S46" s="189" t="s">
        <v>19</v>
      </c>
      <c r="AB46" s="138"/>
      <c r="AC46" s="330"/>
      <c r="AD46" s="330"/>
      <c r="AE46" s="330"/>
      <c r="AF46" s="330"/>
      <c r="AG46" s="330"/>
      <c r="AH46" s="330"/>
      <c r="AI46" s="330"/>
      <c r="AJ46" s="330"/>
      <c r="AK46" s="330"/>
      <c r="AL46" s="330"/>
      <c r="AM46" s="330"/>
      <c r="AN46" s="330"/>
      <c r="AO46" s="330"/>
    </row>
    <row r="47" spans="2:41" s="137" customFormat="1" x14ac:dyDescent="0.2">
      <c r="B47" s="189" t="s">
        <v>43</v>
      </c>
      <c r="C47" s="189" t="s">
        <v>35</v>
      </c>
      <c r="D47" s="189" t="s">
        <v>45</v>
      </c>
      <c r="E47" s="189" t="s">
        <v>45</v>
      </c>
      <c r="F47" s="189" t="s">
        <v>48</v>
      </c>
      <c r="G47" s="189" t="s">
        <v>48</v>
      </c>
      <c r="H47" s="189" t="s">
        <v>48</v>
      </c>
      <c r="I47" s="189" t="s">
        <v>48</v>
      </c>
      <c r="J47" s="189" t="s">
        <v>48</v>
      </c>
      <c r="K47" s="189" t="s">
        <v>48</v>
      </c>
      <c r="L47" s="189" t="s">
        <v>48</v>
      </c>
      <c r="M47" s="189" t="s">
        <v>48</v>
      </c>
      <c r="N47" s="189" t="s">
        <v>48</v>
      </c>
      <c r="O47" s="189" t="s">
        <v>48</v>
      </c>
      <c r="P47" s="189" t="s">
        <v>48</v>
      </c>
      <c r="Q47" s="189" t="s">
        <v>48</v>
      </c>
      <c r="R47" s="189" t="s">
        <v>48</v>
      </c>
      <c r="S47" s="189" t="s">
        <v>48</v>
      </c>
      <c r="AB47" s="181"/>
      <c r="AC47" s="330"/>
      <c r="AD47" s="330"/>
      <c r="AE47" s="330"/>
      <c r="AF47" s="330"/>
      <c r="AG47" s="330"/>
      <c r="AH47" s="330"/>
      <c r="AI47" s="330"/>
      <c r="AJ47" s="330"/>
      <c r="AK47" s="330"/>
      <c r="AL47" s="330"/>
      <c r="AM47" s="330"/>
      <c r="AN47" s="330"/>
      <c r="AO47" s="330"/>
    </row>
    <row r="48" spans="2:41" s="136" customFormat="1" ht="15.75" customHeight="1" x14ac:dyDescent="0.2">
      <c r="B48" s="194" t="s">
        <v>121</v>
      </c>
      <c r="C48" s="178"/>
      <c r="D48" s="178"/>
      <c r="E48" s="179"/>
      <c r="F48" s="180"/>
      <c r="G48" s="180"/>
      <c r="H48" s="180"/>
      <c r="I48" s="180"/>
      <c r="J48" s="180"/>
      <c r="K48" s="180"/>
      <c r="L48" s="180"/>
      <c r="M48" s="180"/>
      <c r="N48" s="180"/>
      <c r="O48" s="180"/>
      <c r="P48" s="180"/>
      <c r="Q48" s="180"/>
      <c r="R48" s="180"/>
      <c r="S48" s="180"/>
      <c r="AB48" s="138"/>
      <c r="AC48" s="330"/>
      <c r="AD48" s="330"/>
      <c r="AE48" s="330"/>
      <c r="AF48" s="330"/>
      <c r="AG48" s="330"/>
      <c r="AH48" s="330"/>
      <c r="AI48" s="330"/>
      <c r="AJ48" s="330"/>
      <c r="AK48" s="330"/>
      <c r="AL48" s="330"/>
      <c r="AM48" s="330"/>
      <c r="AN48" s="330"/>
      <c r="AO48" s="330"/>
    </row>
    <row r="49" spans="2:41" s="136" customFormat="1" ht="15.75" customHeight="1" x14ac:dyDescent="0.2">
      <c r="B49" s="194" t="s">
        <v>122</v>
      </c>
      <c r="C49" s="175"/>
      <c r="D49" s="175"/>
      <c r="E49" s="176"/>
      <c r="F49" s="177"/>
      <c r="G49" s="177"/>
      <c r="H49" s="177"/>
      <c r="I49" s="177"/>
      <c r="J49" s="177"/>
      <c r="K49" s="177"/>
      <c r="L49" s="177"/>
      <c r="M49" s="177"/>
      <c r="N49" s="177"/>
      <c r="O49" s="177"/>
      <c r="P49" s="177"/>
      <c r="Q49" s="177"/>
      <c r="R49" s="177"/>
      <c r="S49" s="177"/>
      <c r="AB49" s="138"/>
      <c r="AC49" s="330"/>
      <c r="AD49" s="330"/>
      <c r="AE49" s="330"/>
      <c r="AF49" s="330"/>
      <c r="AG49" s="330"/>
      <c r="AH49" s="330"/>
      <c r="AI49" s="330"/>
      <c r="AJ49" s="330"/>
      <c r="AK49" s="330"/>
      <c r="AL49" s="330"/>
      <c r="AM49" s="330"/>
      <c r="AN49" s="330"/>
      <c r="AO49" s="330"/>
    </row>
    <row r="50" spans="2:41" s="136" customFormat="1" ht="15.75" customHeight="1" x14ac:dyDescent="0.2">
      <c r="B50" s="194" t="s">
        <v>123</v>
      </c>
      <c r="C50" s="175"/>
      <c r="D50" s="175"/>
      <c r="E50" s="176"/>
      <c r="F50" s="177"/>
      <c r="G50" s="177"/>
      <c r="H50" s="177"/>
      <c r="I50" s="177"/>
      <c r="J50" s="177"/>
      <c r="K50" s="177"/>
      <c r="L50" s="177"/>
      <c r="M50" s="177"/>
      <c r="N50" s="177"/>
      <c r="O50" s="177"/>
      <c r="P50" s="177"/>
      <c r="Q50" s="177"/>
      <c r="R50" s="177"/>
      <c r="S50" s="177"/>
      <c r="AB50" s="138"/>
      <c r="AC50" s="330"/>
      <c r="AD50" s="330"/>
      <c r="AE50" s="330"/>
      <c r="AF50" s="330"/>
      <c r="AG50" s="330"/>
      <c r="AH50" s="330"/>
      <c r="AI50" s="330"/>
      <c r="AJ50" s="330"/>
      <c r="AK50" s="330"/>
      <c r="AL50" s="330"/>
      <c r="AM50" s="330"/>
      <c r="AN50" s="330"/>
      <c r="AO50" s="330"/>
    </row>
    <row r="51" spans="2:41" s="136" customFormat="1" ht="15.75" customHeight="1" x14ac:dyDescent="0.2">
      <c r="B51" s="194" t="s">
        <v>124</v>
      </c>
      <c r="C51" s="175"/>
      <c r="D51" s="175"/>
      <c r="E51" s="176"/>
      <c r="F51" s="177"/>
      <c r="G51" s="177"/>
      <c r="H51" s="177"/>
      <c r="I51" s="177"/>
      <c r="J51" s="177"/>
      <c r="K51" s="177"/>
      <c r="L51" s="177"/>
      <c r="M51" s="177"/>
      <c r="N51" s="177"/>
      <c r="O51" s="177"/>
      <c r="P51" s="177"/>
      <c r="Q51" s="177"/>
      <c r="R51" s="177"/>
      <c r="S51" s="177"/>
      <c r="AB51" s="138"/>
      <c r="AC51" s="330"/>
      <c r="AD51" s="330"/>
      <c r="AE51" s="330"/>
      <c r="AF51" s="330"/>
      <c r="AG51" s="330"/>
      <c r="AH51" s="330"/>
      <c r="AI51" s="330"/>
      <c r="AJ51" s="330"/>
      <c r="AK51" s="330"/>
      <c r="AL51" s="330"/>
      <c r="AM51" s="330"/>
      <c r="AN51" s="330"/>
      <c r="AO51" s="330"/>
    </row>
    <row r="52" spans="2:41" s="136" customFormat="1" ht="15.75" customHeight="1" x14ac:dyDescent="0.2">
      <c r="B52" s="194" t="s">
        <v>125</v>
      </c>
      <c r="C52" s="175"/>
      <c r="D52" s="175"/>
      <c r="E52" s="176"/>
      <c r="F52" s="177"/>
      <c r="G52" s="177"/>
      <c r="H52" s="177"/>
      <c r="I52" s="177"/>
      <c r="J52" s="177"/>
      <c r="K52" s="177"/>
      <c r="L52" s="177"/>
      <c r="M52" s="177"/>
      <c r="N52" s="177"/>
      <c r="O52" s="177"/>
      <c r="P52" s="177"/>
      <c r="Q52" s="177"/>
      <c r="R52" s="177"/>
      <c r="S52" s="177"/>
      <c r="AB52" s="138"/>
      <c r="AC52" s="330"/>
      <c r="AD52" s="330"/>
      <c r="AE52" s="330"/>
      <c r="AF52" s="330"/>
      <c r="AG52" s="330"/>
      <c r="AH52" s="330"/>
      <c r="AI52" s="330"/>
      <c r="AJ52" s="330"/>
      <c r="AK52" s="330"/>
      <c r="AL52" s="330"/>
      <c r="AM52" s="330"/>
      <c r="AN52" s="330"/>
      <c r="AO52" s="330"/>
    </row>
    <row r="53" spans="2:41" s="136" customFormat="1" ht="15.75" customHeight="1" x14ac:dyDescent="0.2">
      <c r="B53" s="194" t="s">
        <v>126</v>
      </c>
      <c r="C53" s="175"/>
      <c r="D53" s="175"/>
      <c r="E53" s="176"/>
      <c r="F53" s="177"/>
      <c r="G53" s="177"/>
      <c r="H53" s="177"/>
      <c r="I53" s="177"/>
      <c r="J53" s="177"/>
      <c r="K53" s="177"/>
      <c r="L53" s="177"/>
      <c r="M53" s="177"/>
      <c r="N53" s="177"/>
      <c r="O53" s="177"/>
      <c r="P53" s="177"/>
      <c r="Q53" s="177"/>
      <c r="R53" s="177"/>
      <c r="S53" s="177"/>
      <c r="AB53" s="138"/>
      <c r="AC53" s="330"/>
      <c r="AD53" s="330"/>
      <c r="AE53" s="330"/>
      <c r="AF53" s="330"/>
      <c r="AG53" s="330"/>
      <c r="AH53" s="330"/>
      <c r="AI53" s="330"/>
      <c r="AJ53" s="330"/>
      <c r="AK53" s="330"/>
      <c r="AL53" s="330"/>
      <c r="AM53" s="330"/>
      <c r="AN53" s="330"/>
      <c r="AO53" s="330"/>
    </row>
    <row r="54" spans="2:41" s="136" customFormat="1" ht="15.75" customHeight="1" x14ac:dyDescent="0.25">
      <c r="B54" s="194" t="s">
        <v>127</v>
      </c>
      <c r="C54" s="175"/>
      <c r="D54" s="175"/>
      <c r="E54" s="176"/>
      <c r="F54" s="177"/>
      <c r="G54" s="177"/>
      <c r="H54" s="177"/>
      <c r="I54" s="177"/>
      <c r="J54" s="177"/>
      <c r="K54" s="177"/>
      <c r="L54" s="177"/>
      <c r="M54" s="177"/>
      <c r="N54" s="177"/>
      <c r="O54" s="177"/>
      <c r="P54" s="177"/>
      <c r="Q54" s="177"/>
      <c r="R54" s="177"/>
      <c r="S54" s="177"/>
      <c r="AB54" s="138"/>
      <c r="AC54" s="139"/>
    </row>
    <row r="55" spans="2:41" s="136" customFormat="1" ht="15.75" customHeight="1" x14ac:dyDescent="0.25">
      <c r="B55" s="194" t="s">
        <v>128</v>
      </c>
      <c r="C55" s="175"/>
      <c r="D55" s="175"/>
      <c r="E55" s="176"/>
      <c r="F55" s="177"/>
      <c r="G55" s="177"/>
      <c r="H55" s="177"/>
      <c r="I55" s="177"/>
      <c r="J55" s="177"/>
      <c r="K55" s="177"/>
      <c r="L55" s="177"/>
      <c r="M55" s="177"/>
      <c r="N55" s="177"/>
      <c r="O55" s="177"/>
      <c r="P55" s="177"/>
      <c r="Q55" s="177"/>
      <c r="R55" s="177"/>
      <c r="S55" s="177"/>
      <c r="AB55" s="138"/>
      <c r="AC55" s="139"/>
    </row>
    <row r="56" spans="2:41" s="136" customFormat="1" ht="15.75" customHeight="1" x14ac:dyDescent="0.25">
      <c r="B56" s="194" t="s">
        <v>129</v>
      </c>
      <c r="C56" s="175"/>
      <c r="D56" s="175"/>
      <c r="E56" s="176"/>
      <c r="F56" s="177"/>
      <c r="G56" s="177"/>
      <c r="H56" s="177"/>
      <c r="I56" s="177"/>
      <c r="J56" s="177"/>
      <c r="K56" s="177"/>
      <c r="L56" s="177"/>
      <c r="M56" s="177"/>
      <c r="N56" s="177"/>
      <c r="O56" s="177"/>
      <c r="P56" s="177"/>
      <c r="Q56" s="177"/>
      <c r="R56" s="177"/>
      <c r="S56" s="177"/>
      <c r="AB56" s="138"/>
      <c r="AC56" s="139"/>
    </row>
    <row r="57" spans="2:41" s="136" customFormat="1" ht="15.75" customHeight="1" x14ac:dyDescent="0.25">
      <c r="B57" s="194" t="s">
        <v>130</v>
      </c>
      <c r="C57" s="175"/>
      <c r="D57" s="175"/>
      <c r="E57" s="176"/>
      <c r="F57" s="177"/>
      <c r="G57" s="177"/>
      <c r="H57" s="177"/>
      <c r="I57" s="177"/>
      <c r="J57" s="177"/>
      <c r="K57" s="177"/>
      <c r="L57" s="177"/>
      <c r="M57" s="177"/>
      <c r="N57" s="177"/>
      <c r="O57" s="177"/>
      <c r="P57" s="177"/>
      <c r="Q57" s="177"/>
      <c r="R57" s="177"/>
      <c r="S57" s="177"/>
      <c r="AB57" s="138"/>
      <c r="AC57" s="139"/>
    </row>
    <row r="58" spans="2:41" s="136" customFormat="1" ht="15.75" customHeight="1" x14ac:dyDescent="0.25">
      <c r="B58" s="145"/>
      <c r="C58" s="145"/>
      <c r="D58" s="145"/>
      <c r="E58" s="145"/>
      <c r="F58" s="145"/>
      <c r="G58" s="145"/>
      <c r="H58" s="143"/>
      <c r="I58" s="137"/>
      <c r="J58" s="137"/>
      <c r="AB58" s="138"/>
      <c r="AC58" s="139"/>
    </row>
    <row r="59" spans="2:41" s="136" customFormat="1" ht="15.75" customHeight="1" x14ac:dyDescent="0.25">
      <c r="B59" s="145"/>
      <c r="C59" s="145"/>
      <c r="D59" s="145"/>
      <c r="E59" s="145"/>
      <c r="F59" s="145"/>
      <c r="G59" s="145"/>
      <c r="H59" s="143"/>
      <c r="I59" s="137"/>
      <c r="J59" s="137"/>
      <c r="AB59" s="138"/>
      <c r="AC59" s="139"/>
    </row>
    <row r="60" spans="2:41" s="136" customFormat="1" ht="15.75" customHeight="1" x14ac:dyDescent="0.3">
      <c r="B60" s="121" t="s">
        <v>58</v>
      </c>
      <c r="C60" s="145"/>
      <c r="D60" s="145"/>
      <c r="E60" s="145"/>
      <c r="F60" s="145"/>
      <c r="G60" s="145"/>
      <c r="H60" s="143"/>
      <c r="I60" s="137"/>
      <c r="J60" s="137"/>
      <c r="AB60" s="138"/>
      <c r="AC60" s="139"/>
    </row>
    <row r="61" spans="2:41" s="136" customFormat="1" ht="15.75" customHeight="1" x14ac:dyDescent="0.25">
      <c r="B61" s="145"/>
      <c r="C61" s="145"/>
      <c r="D61" s="145"/>
      <c r="E61" s="145"/>
      <c r="F61" s="145"/>
      <c r="G61" s="145"/>
      <c r="H61" s="143"/>
      <c r="I61" s="137"/>
      <c r="J61" s="137"/>
      <c r="AB61" s="138"/>
      <c r="AC61" s="139"/>
    </row>
    <row r="62" spans="2:41" x14ac:dyDescent="0.2">
      <c r="B62" s="308" t="s">
        <v>149</v>
      </c>
      <c r="C62" s="309"/>
      <c r="D62" s="303" t="s">
        <v>2</v>
      </c>
      <c r="E62" s="303" t="s">
        <v>3</v>
      </c>
      <c r="F62" s="303" t="s">
        <v>4</v>
      </c>
      <c r="G62" s="303"/>
      <c r="H62" s="303"/>
      <c r="I62" s="303"/>
      <c r="J62" s="303"/>
      <c r="K62" s="303"/>
      <c r="L62" s="303"/>
      <c r="M62" s="303"/>
      <c r="N62" s="303" t="s">
        <v>5</v>
      </c>
      <c r="O62" s="303"/>
      <c r="P62" s="303"/>
      <c r="Q62" s="303"/>
      <c r="R62" s="303"/>
    </row>
    <row r="63" spans="2:41" ht="25.5" x14ac:dyDescent="0.2">
      <c r="B63" s="310"/>
      <c r="C63" s="311"/>
      <c r="D63" s="303"/>
      <c r="E63" s="303"/>
      <c r="F63" s="78" t="s">
        <v>7</v>
      </c>
      <c r="G63" s="78" t="s">
        <v>8</v>
      </c>
      <c r="H63" s="78" t="s">
        <v>9</v>
      </c>
      <c r="I63" s="78" t="s">
        <v>10</v>
      </c>
      <c r="J63" s="78" t="s">
        <v>11</v>
      </c>
      <c r="K63" s="78" t="s">
        <v>12</v>
      </c>
      <c r="L63" s="78" t="s">
        <v>13</v>
      </c>
      <c r="M63" s="78" t="s">
        <v>14</v>
      </c>
      <c r="N63" s="78" t="s">
        <v>15</v>
      </c>
      <c r="O63" s="78" t="s">
        <v>16</v>
      </c>
      <c r="P63" s="78" t="s">
        <v>17</v>
      </c>
      <c r="Q63" s="78" t="s">
        <v>18</v>
      </c>
      <c r="R63" s="78" t="s">
        <v>19</v>
      </c>
    </row>
    <row r="64" spans="2:41" ht="13.15" x14ac:dyDescent="0.25">
      <c r="B64" s="304" t="s">
        <v>34</v>
      </c>
      <c r="C64" s="305"/>
      <c r="D64" s="168">
        <f>SUM(C7:C16)*D21+SUMPRODUCT(C30:C39,D30:D39)+SUMPRODUCT(C48:C57,D48:D57)</f>
        <v>0</v>
      </c>
      <c r="E64" s="168">
        <f t="shared" ref="E64:R64" si="0">SUM(D7:D16)*E21+SUMPRODUCT($C$30:$C$39,$E$30:$E$39,F30:F39)+SUMPRODUCT($C$48:$C$57,$E$48:$E$57,F48:F57)</f>
        <v>0</v>
      </c>
      <c r="F64" s="168">
        <f t="shared" si="0"/>
        <v>0</v>
      </c>
      <c r="G64" s="168">
        <f t="shared" si="0"/>
        <v>0</v>
      </c>
      <c r="H64" s="168">
        <f t="shared" si="0"/>
        <v>0</v>
      </c>
      <c r="I64" s="168">
        <f t="shared" si="0"/>
        <v>0</v>
      </c>
      <c r="J64" s="168">
        <f t="shared" si="0"/>
        <v>0</v>
      </c>
      <c r="K64" s="168">
        <f t="shared" si="0"/>
        <v>0</v>
      </c>
      <c r="L64" s="168">
        <f t="shared" si="0"/>
        <v>0</v>
      </c>
      <c r="M64" s="168">
        <f t="shared" si="0"/>
        <v>0</v>
      </c>
      <c r="N64" s="168">
        <f t="shared" si="0"/>
        <v>0</v>
      </c>
      <c r="O64" s="168">
        <f t="shared" si="0"/>
        <v>0</v>
      </c>
      <c r="P64" s="168">
        <f t="shared" si="0"/>
        <v>0</v>
      </c>
      <c r="Q64" s="168">
        <f t="shared" si="0"/>
        <v>0</v>
      </c>
      <c r="R64" s="168">
        <f t="shared" si="0"/>
        <v>0</v>
      </c>
    </row>
    <row r="67" spans="2:26" ht="15.6" x14ac:dyDescent="0.3">
      <c r="B67" s="117" t="s">
        <v>268</v>
      </c>
      <c r="C67" s="182"/>
      <c r="D67" s="182"/>
      <c r="E67" s="182"/>
      <c r="F67" s="182"/>
      <c r="G67" s="182"/>
      <c r="H67" s="183"/>
      <c r="I67" s="184"/>
      <c r="J67" s="184"/>
      <c r="K67" s="101"/>
      <c r="L67" s="101"/>
      <c r="M67" s="101"/>
      <c r="N67" s="101"/>
      <c r="O67" s="101"/>
      <c r="P67" s="101"/>
      <c r="Q67" s="101"/>
      <c r="R67" s="101"/>
      <c r="S67" s="185"/>
      <c r="T67" s="185"/>
      <c r="U67" s="185"/>
      <c r="V67" s="185"/>
      <c r="W67" s="185"/>
      <c r="X67" s="185"/>
      <c r="Y67" s="185"/>
      <c r="Z67" s="185"/>
    </row>
    <row r="68" spans="2:26" x14ac:dyDescent="0.2">
      <c r="B68" s="312" t="s">
        <v>256</v>
      </c>
      <c r="C68" s="313"/>
      <c r="D68" s="318" t="s">
        <v>2</v>
      </c>
      <c r="E68" s="318" t="s">
        <v>3</v>
      </c>
      <c r="F68" s="321" t="s">
        <v>4</v>
      </c>
      <c r="G68" s="322"/>
      <c r="H68" s="322"/>
      <c r="I68" s="322"/>
      <c r="J68" s="322"/>
      <c r="K68" s="322"/>
      <c r="L68" s="322"/>
      <c r="M68" s="323"/>
      <c r="N68" s="321" t="s">
        <v>5</v>
      </c>
      <c r="O68" s="322"/>
      <c r="P68" s="322"/>
      <c r="Q68" s="322"/>
      <c r="R68" s="323"/>
      <c r="S68" s="345" t="s">
        <v>271</v>
      </c>
      <c r="T68" s="346"/>
      <c r="U68" s="346"/>
      <c r="V68" s="346"/>
      <c r="W68" s="346"/>
      <c r="X68" s="346"/>
      <c r="Y68" s="346"/>
      <c r="Z68" s="347"/>
    </row>
    <row r="69" spans="2:26" ht="25.5" customHeight="1" x14ac:dyDescent="0.2">
      <c r="B69" s="314"/>
      <c r="C69" s="315"/>
      <c r="D69" s="319"/>
      <c r="E69" s="319"/>
      <c r="F69" s="324"/>
      <c r="G69" s="325"/>
      <c r="H69" s="325"/>
      <c r="I69" s="325"/>
      <c r="J69" s="325"/>
      <c r="K69" s="325"/>
      <c r="L69" s="325"/>
      <c r="M69" s="326"/>
      <c r="N69" s="324"/>
      <c r="O69" s="325"/>
      <c r="P69" s="325"/>
      <c r="Q69" s="325"/>
      <c r="R69" s="326"/>
      <c r="S69" s="303" t="s">
        <v>280</v>
      </c>
      <c r="T69" s="303" t="s">
        <v>257</v>
      </c>
      <c r="U69" s="303" t="s">
        <v>258</v>
      </c>
      <c r="V69" s="303" t="s">
        <v>259</v>
      </c>
      <c r="W69" s="303" t="s">
        <v>260</v>
      </c>
      <c r="X69" s="303" t="s">
        <v>261</v>
      </c>
      <c r="Y69" s="303"/>
      <c r="Z69" s="303" t="s">
        <v>311</v>
      </c>
    </row>
    <row r="70" spans="2:26" ht="25.5" x14ac:dyDescent="0.2">
      <c r="B70" s="316"/>
      <c r="C70" s="317"/>
      <c r="D70" s="320"/>
      <c r="E70" s="320"/>
      <c r="F70" s="78" t="s">
        <v>7</v>
      </c>
      <c r="G70" s="78" t="s">
        <v>8</v>
      </c>
      <c r="H70" s="78" t="s">
        <v>9</v>
      </c>
      <c r="I70" s="78" t="s">
        <v>10</v>
      </c>
      <c r="J70" s="78" t="s">
        <v>11</v>
      </c>
      <c r="K70" s="78" t="s">
        <v>12</v>
      </c>
      <c r="L70" s="78" t="s">
        <v>13</v>
      </c>
      <c r="M70" s="78" t="s">
        <v>14</v>
      </c>
      <c r="N70" s="78" t="s">
        <v>15</v>
      </c>
      <c r="O70" s="78" t="s">
        <v>16</v>
      </c>
      <c r="P70" s="78" t="s">
        <v>17</v>
      </c>
      <c r="Q70" s="78" t="s">
        <v>18</v>
      </c>
      <c r="R70" s="78" t="s">
        <v>19</v>
      </c>
      <c r="S70" s="303"/>
      <c r="T70" s="303"/>
      <c r="U70" s="303"/>
      <c r="V70" s="303"/>
      <c r="W70" s="303"/>
      <c r="X70" s="226" t="s">
        <v>262</v>
      </c>
      <c r="Y70" s="226" t="s">
        <v>263</v>
      </c>
      <c r="Z70" s="303"/>
    </row>
    <row r="71" spans="2:26" x14ac:dyDescent="0.2">
      <c r="B71" s="306" t="s">
        <v>276</v>
      </c>
      <c r="C71" s="151" t="s">
        <v>253</v>
      </c>
      <c r="D71" s="186"/>
      <c r="E71" s="147"/>
      <c r="F71" s="147"/>
      <c r="G71" s="147"/>
      <c r="H71" s="147"/>
      <c r="I71" s="147"/>
      <c r="J71" s="147"/>
      <c r="K71" s="147"/>
      <c r="L71" s="147"/>
      <c r="M71" s="147"/>
      <c r="N71" s="147"/>
      <c r="O71" s="147"/>
      <c r="P71" s="147"/>
      <c r="Q71" s="147"/>
      <c r="R71" s="147"/>
      <c r="S71" s="338"/>
      <c r="T71" s="298"/>
      <c r="U71" s="298"/>
      <c r="V71" s="298"/>
      <c r="W71" s="298"/>
      <c r="X71" s="297"/>
      <c r="Y71" s="297"/>
      <c r="Z71" s="298"/>
    </row>
    <row r="72" spans="2:26" x14ac:dyDescent="0.2">
      <c r="B72" s="306"/>
      <c r="C72" s="151" t="s">
        <v>252</v>
      </c>
      <c r="D72" s="186"/>
      <c r="E72" s="147"/>
      <c r="F72" s="147"/>
      <c r="G72" s="147"/>
      <c r="H72" s="147"/>
      <c r="I72" s="147"/>
      <c r="J72" s="147"/>
      <c r="K72" s="147"/>
      <c r="L72" s="147"/>
      <c r="M72" s="147"/>
      <c r="N72" s="147"/>
      <c r="O72" s="147"/>
      <c r="P72" s="147"/>
      <c r="Q72" s="147"/>
      <c r="R72" s="147"/>
      <c r="S72" s="338"/>
      <c r="T72" s="298"/>
      <c r="U72" s="298"/>
      <c r="V72" s="298"/>
      <c r="W72" s="298"/>
      <c r="X72" s="297"/>
      <c r="Y72" s="297"/>
      <c r="Z72" s="298"/>
    </row>
    <row r="73" spans="2:26" x14ac:dyDescent="0.2">
      <c r="B73" s="187" t="s">
        <v>278</v>
      </c>
      <c r="C73" s="146" t="s">
        <v>269</v>
      </c>
      <c r="D73" s="131" t="s">
        <v>269</v>
      </c>
      <c r="E73" s="146" t="s">
        <v>269</v>
      </c>
      <c r="F73" s="146" t="s">
        <v>269</v>
      </c>
      <c r="G73" s="146" t="s">
        <v>269</v>
      </c>
      <c r="H73" s="146" t="s">
        <v>269</v>
      </c>
      <c r="I73" s="146" t="s">
        <v>269</v>
      </c>
      <c r="J73" s="146" t="s">
        <v>269</v>
      </c>
      <c r="K73" s="146" t="s">
        <v>269</v>
      </c>
      <c r="L73" s="146" t="s">
        <v>269</v>
      </c>
      <c r="M73" s="146" t="s">
        <v>269</v>
      </c>
      <c r="N73" s="146" t="s">
        <v>269</v>
      </c>
      <c r="O73" s="146" t="s">
        <v>269</v>
      </c>
      <c r="P73" s="146" t="s">
        <v>269</v>
      </c>
      <c r="Q73" s="146" t="s">
        <v>269</v>
      </c>
      <c r="R73" s="146" t="s">
        <v>269</v>
      </c>
      <c r="S73" s="338"/>
      <c r="T73" s="298"/>
      <c r="U73" s="298"/>
      <c r="V73" s="298"/>
      <c r="W73" s="298"/>
      <c r="X73" s="297"/>
      <c r="Y73" s="297"/>
      <c r="Z73" s="298"/>
    </row>
    <row r="74" spans="2:26" x14ac:dyDescent="0.2">
      <c r="B74" s="306" t="s">
        <v>274</v>
      </c>
      <c r="C74" s="151" t="s">
        <v>253</v>
      </c>
      <c r="D74" s="186"/>
      <c r="E74" s="147"/>
      <c r="F74" s="147"/>
      <c r="G74" s="147"/>
      <c r="H74" s="147"/>
      <c r="I74" s="147"/>
      <c r="J74" s="147"/>
      <c r="K74" s="147"/>
      <c r="L74" s="147"/>
      <c r="M74" s="147"/>
      <c r="N74" s="147"/>
      <c r="O74" s="147"/>
      <c r="P74" s="147"/>
      <c r="Q74" s="147"/>
      <c r="R74" s="147"/>
      <c r="S74" s="338"/>
      <c r="T74" s="298"/>
      <c r="U74" s="298"/>
      <c r="V74" s="298"/>
      <c r="W74" s="298"/>
      <c r="X74" s="297"/>
      <c r="Y74" s="297"/>
      <c r="Z74" s="298"/>
    </row>
    <row r="75" spans="2:26" x14ac:dyDescent="0.2">
      <c r="B75" s="306"/>
      <c r="C75" s="151" t="s">
        <v>252</v>
      </c>
      <c r="D75" s="186"/>
      <c r="E75" s="147"/>
      <c r="F75" s="147"/>
      <c r="G75" s="147"/>
      <c r="H75" s="147"/>
      <c r="I75" s="147"/>
      <c r="J75" s="147"/>
      <c r="K75" s="147"/>
      <c r="L75" s="147"/>
      <c r="M75" s="147"/>
      <c r="N75" s="147"/>
      <c r="O75" s="147"/>
      <c r="P75" s="147"/>
      <c r="Q75" s="147"/>
      <c r="R75" s="147"/>
      <c r="S75" s="338"/>
      <c r="T75" s="298"/>
      <c r="U75" s="298"/>
      <c r="V75" s="298"/>
      <c r="W75" s="298"/>
      <c r="X75" s="297"/>
      <c r="Y75" s="297"/>
      <c r="Z75" s="298"/>
    </row>
    <row r="76" spans="2:26" x14ac:dyDescent="0.2">
      <c r="B76" s="187" t="s">
        <v>278</v>
      </c>
      <c r="C76" s="146" t="s">
        <v>269</v>
      </c>
      <c r="D76" s="131" t="s">
        <v>269</v>
      </c>
      <c r="E76" s="146" t="s">
        <v>269</v>
      </c>
      <c r="F76" s="146" t="s">
        <v>269</v>
      </c>
      <c r="G76" s="146" t="s">
        <v>269</v>
      </c>
      <c r="H76" s="146" t="s">
        <v>269</v>
      </c>
      <c r="I76" s="146" t="s">
        <v>269</v>
      </c>
      <c r="J76" s="146" t="s">
        <v>269</v>
      </c>
      <c r="K76" s="146" t="s">
        <v>269</v>
      </c>
      <c r="L76" s="146" t="s">
        <v>269</v>
      </c>
      <c r="M76" s="146" t="s">
        <v>269</v>
      </c>
      <c r="N76" s="146" t="s">
        <v>269</v>
      </c>
      <c r="O76" s="146" t="s">
        <v>269</v>
      </c>
      <c r="P76" s="146" t="s">
        <v>269</v>
      </c>
      <c r="Q76" s="146" t="s">
        <v>269</v>
      </c>
      <c r="R76" s="146" t="s">
        <v>269</v>
      </c>
      <c r="S76" s="338"/>
      <c r="T76" s="298"/>
      <c r="U76" s="298"/>
      <c r="V76" s="298"/>
      <c r="W76" s="298"/>
      <c r="X76" s="297"/>
      <c r="Y76" s="297"/>
      <c r="Z76" s="298"/>
    </row>
    <row r="77" spans="2:26" x14ac:dyDescent="0.2">
      <c r="B77" s="306" t="s">
        <v>275</v>
      </c>
      <c r="C77" s="151" t="s">
        <v>253</v>
      </c>
      <c r="D77" s="186"/>
      <c r="E77" s="147"/>
      <c r="F77" s="147"/>
      <c r="G77" s="147"/>
      <c r="H77" s="147"/>
      <c r="I77" s="147"/>
      <c r="J77" s="147"/>
      <c r="K77" s="147"/>
      <c r="L77" s="147"/>
      <c r="M77" s="147"/>
      <c r="N77" s="147"/>
      <c r="O77" s="147"/>
      <c r="P77" s="147"/>
      <c r="Q77" s="147"/>
      <c r="R77" s="147"/>
      <c r="S77" s="338"/>
      <c r="T77" s="298"/>
      <c r="U77" s="298"/>
      <c r="V77" s="298"/>
      <c r="W77" s="298"/>
      <c r="X77" s="297"/>
      <c r="Y77" s="297"/>
      <c r="Z77" s="298"/>
    </row>
    <row r="78" spans="2:26" x14ac:dyDescent="0.2">
      <c r="B78" s="306"/>
      <c r="C78" s="151" t="s">
        <v>252</v>
      </c>
      <c r="D78" s="186"/>
      <c r="E78" s="147"/>
      <c r="F78" s="147"/>
      <c r="G78" s="147"/>
      <c r="H78" s="147"/>
      <c r="I78" s="147"/>
      <c r="J78" s="147"/>
      <c r="K78" s="147"/>
      <c r="L78" s="147"/>
      <c r="M78" s="147"/>
      <c r="N78" s="147"/>
      <c r="O78" s="147"/>
      <c r="P78" s="147"/>
      <c r="Q78" s="147"/>
      <c r="R78" s="147"/>
      <c r="S78" s="338"/>
      <c r="T78" s="298"/>
      <c r="U78" s="298"/>
      <c r="V78" s="298"/>
      <c r="W78" s="298"/>
      <c r="X78" s="297"/>
      <c r="Y78" s="297"/>
      <c r="Z78" s="298"/>
    </row>
    <row r="79" spans="2:26" x14ac:dyDescent="0.2">
      <c r="B79" s="187" t="s">
        <v>278</v>
      </c>
      <c r="C79" s="146" t="s">
        <v>269</v>
      </c>
      <c r="D79" s="131" t="s">
        <v>269</v>
      </c>
      <c r="E79" s="146" t="s">
        <v>269</v>
      </c>
      <c r="F79" s="146" t="s">
        <v>269</v>
      </c>
      <c r="G79" s="146" t="s">
        <v>269</v>
      </c>
      <c r="H79" s="146" t="s">
        <v>269</v>
      </c>
      <c r="I79" s="146" t="s">
        <v>269</v>
      </c>
      <c r="J79" s="146" t="s">
        <v>269</v>
      </c>
      <c r="K79" s="146" t="s">
        <v>269</v>
      </c>
      <c r="L79" s="146" t="s">
        <v>269</v>
      </c>
      <c r="M79" s="146" t="s">
        <v>269</v>
      </c>
      <c r="N79" s="146" t="s">
        <v>269</v>
      </c>
      <c r="O79" s="146" t="s">
        <v>269</v>
      </c>
      <c r="P79" s="146" t="s">
        <v>269</v>
      </c>
      <c r="Q79" s="146" t="s">
        <v>269</v>
      </c>
      <c r="R79" s="146" t="s">
        <v>269</v>
      </c>
      <c r="S79" s="338"/>
      <c r="T79" s="298"/>
      <c r="U79" s="298"/>
      <c r="V79" s="298"/>
      <c r="W79" s="298"/>
      <c r="X79" s="297"/>
      <c r="Y79" s="297"/>
      <c r="Z79" s="298"/>
    </row>
    <row r="80" spans="2:26" x14ac:dyDescent="0.2">
      <c r="B80" s="306" t="s">
        <v>248</v>
      </c>
      <c r="C80" s="151" t="s">
        <v>253</v>
      </c>
      <c r="D80" s="186"/>
      <c r="E80" s="147"/>
      <c r="F80" s="147"/>
      <c r="G80" s="147"/>
      <c r="H80" s="147"/>
      <c r="I80" s="147"/>
      <c r="J80" s="147"/>
      <c r="K80" s="147"/>
      <c r="L80" s="147"/>
      <c r="M80" s="147"/>
      <c r="N80" s="147"/>
      <c r="O80" s="147"/>
      <c r="P80" s="147"/>
      <c r="Q80" s="147"/>
      <c r="R80" s="147"/>
      <c r="S80" s="338"/>
      <c r="T80" s="298"/>
      <c r="U80" s="298"/>
      <c r="V80" s="298"/>
      <c r="W80" s="298"/>
      <c r="X80" s="297"/>
      <c r="Y80" s="297"/>
      <c r="Z80" s="298"/>
    </row>
    <row r="81" spans="2:26" x14ac:dyDescent="0.2">
      <c r="B81" s="306"/>
      <c r="C81" s="151" t="s">
        <v>252</v>
      </c>
      <c r="D81" s="186"/>
      <c r="E81" s="147"/>
      <c r="F81" s="147"/>
      <c r="G81" s="147"/>
      <c r="H81" s="147"/>
      <c r="I81" s="147"/>
      <c r="J81" s="147"/>
      <c r="K81" s="147"/>
      <c r="L81" s="147"/>
      <c r="M81" s="147"/>
      <c r="N81" s="147"/>
      <c r="O81" s="147"/>
      <c r="P81" s="147"/>
      <c r="Q81" s="147"/>
      <c r="R81" s="147"/>
      <c r="S81" s="338"/>
      <c r="T81" s="298"/>
      <c r="U81" s="298"/>
      <c r="V81" s="298"/>
      <c r="W81" s="298"/>
      <c r="X81" s="297"/>
      <c r="Y81" s="297"/>
      <c r="Z81" s="298"/>
    </row>
    <row r="82" spans="2:26" x14ac:dyDescent="0.2">
      <c r="B82" s="187" t="s">
        <v>278</v>
      </c>
      <c r="C82" s="146" t="s">
        <v>269</v>
      </c>
      <c r="D82" s="131" t="s">
        <v>269</v>
      </c>
      <c r="E82" s="146" t="s">
        <v>269</v>
      </c>
      <c r="F82" s="146" t="s">
        <v>269</v>
      </c>
      <c r="G82" s="146" t="s">
        <v>269</v>
      </c>
      <c r="H82" s="146" t="s">
        <v>269</v>
      </c>
      <c r="I82" s="146" t="s">
        <v>269</v>
      </c>
      <c r="J82" s="146" t="s">
        <v>269</v>
      </c>
      <c r="K82" s="146" t="s">
        <v>269</v>
      </c>
      <c r="L82" s="146" t="s">
        <v>269</v>
      </c>
      <c r="M82" s="146" t="s">
        <v>269</v>
      </c>
      <c r="N82" s="146" t="s">
        <v>269</v>
      </c>
      <c r="O82" s="146" t="s">
        <v>269</v>
      </c>
      <c r="P82" s="146" t="s">
        <v>269</v>
      </c>
      <c r="Q82" s="146" t="s">
        <v>269</v>
      </c>
      <c r="R82" s="146" t="s">
        <v>269</v>
      </c>
      <c r="S82" s="338"/>
      <c r="T82" s="298"/>
      <c r="U82" s="298"/>
      <c r="V82" s="298"/>
      <c r="W82" s="298"/>
      <c r="X82" s="297"/>
      <c r="Y82" s="297"/>
      <c r="Z82" s="298"/>
    </row>
    <row r="83" spans="2:26" x14ac:dyDescent="0.2">
      <c r="B83" s="306" t="s">
        <v>249</v>
      </c>
      <c r="C83" s="151" t="s">
        <v>253</v>
      </c>
      <c r="D83" s="186"/>
      <c r="E83" s="147"/>
      <c r="F83" s="147"/>
      <c r="G83" s="147"/>
      <c r="H83" s="147"/>
      <c r="I83" s="147"/>
      <c r="J83" s="147"/>
      <c r="K83" s="147"/>
      <c r="L83" s="147"/>
      <c r="M83" s="147"/>
      <c r="N83" s="147"/>
      <c r="O83" s="147"/>
      <c r="P83" s="147"/>
      <c r="Q83" s="147"/>
      <c r="R83" s="147"/>
      <c r="S83" s="338"/>
      <c r="T83" s="298"/>
      <c r="U83" s="298"/>
      <c r="V83" s="298"/>
      <c r="W83" s="298"/>
      <c r="X83" s="297"/>
      <c r="Y83" s="297"/>
      <c r="Z83" s="298"/>
    </row>
    <row r="84" spans="2:26" x14ac:dyDescent="0.2">
      <c r="B84" s="306"/>
      <c r="C84" s="151" t="s">
        <v>252</v>
      </c>
      <c r="D84" s="186"/>
      <c r="E84" s="147"/>
      <c r="F84" s="147"/>
      <c r="G84" s="147"/>
      <c r="H84" s="147"/>
      <c r="I84" s="147"/>
      <c r="J84" s="147"/>
      <c r="K84" s="147"/>
      <c r="L84" s="147"/>
      <c r="M84" s="147"/>
      <c r="N84" s="147"/>
      <c r="O84" s="147"/>
      <c r="P84" s="147"/>
      <c r="Q84" s="147"/>
      <c r="R84" s="147"/>
      <c r="S84" s="338"/>
      <c r="T84" s="298"/>
      <c r="U84" s="298"/>
      <c r="V84" s="298"/>
      <c r="W84" s="298"/>
      <c r="X84" s="297"/>
      <c r="Y84" s="297"/>
      <c r="Z84" s="298"/>
    </row>
    <row r="85" spans="2:26" x14ac:dyDescent="0.2">
      <c r="B85" s="187" t="s">
        <v>278</v>
      </c>
      <c r="C85" s="146" t="s">
        <v>269</v>
      </c>
      <c r="D85" s="188" t="s">
        <v>269</v>
      </c>
      <c r="E85" s="146" t="s">
        <v>269</v>
      </c>
      <c r="F85" s="146" t="s">
        <v>269</v>
      </c>
      <c r="G85" s="146" t="s">
        <v>269</v>
      </c>
      <c r="H85" s="146" t="s">
        <v>269</v>
      </c>
      <c r="I85" s="146" t="s">
        <v>269</v>
      </c>
      <c r="J85" s="146" t="s">
        <v>269</v>
      </c>
      <c r="K85" s="146" t="s">
        <v>269</v>
      </c>
      <c r="L85" s="146" t="s">
        <v>269</v>
      </c>
      <c r="M85" s="146" t="s">
        <v>269</v>
      </c>
      <c r="N85" s="146" t="s">
        <v>269</v>
      </c>
      <c r="O85" s="146" t="s">
        <v>269</v>
      </c>
      <c r="P85" s="146" t="s">
        <v>269</v>
      </c>
      <c r="Q85" s="146" t="s">
        <v>269</v>
      </c>
      <c r="R85" s="146" t="s">
        <v>269</v>
      </c>
      <c r="S85" s="338"/>
      <c r="T85" s="298"/>
      <c r="U85" s="298"/>
      <c r="V85" s="298"/>
      <c r="W85" s="298"/>
      <c r="X85" s="297"/>
      <c r="Y85" s="297"/>
      <c r="Z85" s="298"/>
    </row>
    <row r="86" spans="2:26" ht="13.15" x14ac:dyDescent="0.25">
      <c r="S86" s="85"/>
      <c r="T86" s="85"/>
      <c r="U86" s="85"/>
      <c r="V86" s="85"/>
      <c r="W86" s="85"/>
      <c r="X86" s="85"/>
      <c r="Y86" s="85"/>
      <c r="Z86" s="85"/>
    </row>
    <row r="87" spans="2:26" ht="13.15" x14ac:dyDescent="0.25">
      <c r="S87" s="85"/>
      <c r="T87" s="85"/>
      <c r="U87" s="85"/>
      <c r="V87" s="85"/>
      <c r="W87" s="85"/>
      <c r="X87" s="85"/>
      <c r="Y87" s="85"/>
      <c r="Z87" s="85"/>
    </row>
    <row r="88" spans="2:26" ht="12.75" customHeight="1" x14ac:dyDescent="0.2">
      <c r="B88" s="333" t="s">
        <v>303</v>
      </c>
      <c r="C88" s="333"/>
      <c r="D88" s="303" t="s">
        <v>2</v>
      </c>
      <c r="E88" s="303" t="s">
        <v>3</v>
      </c>
      <c r="F88" s="303" t="s">
        <v>4</v>
      </c>
      <c r="G88" s="303"/>
      <c r="H88" s="303"/>
      <c r="I88" s="303"/>
      <c r="J88" s="303"/>
      <c r="K88" s="303"/>
      <c r="L88" s="303"/>
      <c r="M88" s="303"/>
      <c r="N88" s="303" t="s">
        <v>5</v>
      </c>
      <c r="O88" s="303"/>
      <c r="P88" s="303"/>
      <c r="Q88" s="303"/>
      <c r="R88" s="303"/>
      <c r="S88" s="300" t="s">
        <v>273</v>
      </c>
      <c r="T88" s="300" t="s">
        <v>309</v>
      </c>
      <c r="U88" s="300" t="s">
        <v>265</v>
      </c>
      <c r="V88" s="302" t="s">
        <v>310</v>
      </c>
    </row>
    <row r="89" spans="2:26" ht="25.5" x14ac:dyDescent="0.2">
      <c r="B89" s="333"/>
      <c r="C89" s="333"/>
      <c r="D89" s="303"/>
      <c r="E89" s="303"/>
      <c r="F89" s="78" t="s">
        <v>7</v>
      </c>
      <c r="G89" s="78" t="s">
        <v>8</v>
      </c>
      <c r="H89" s="78" t="s">
        <v>9</v>
      </c>
      <c r="I89" s="78" t="s">
        <v>10</v>
      </c>
      <c r="J89" s="78" t="s">
        <v>11</v>
      </c>
      <c r="K89" s="78" t="s">
        <v>12</v>
      </c>
      <c r="L89" s="78" t="s">
        <v>13</v>
      </c>
      <c r="M89" s="78" t="s">
        <v>14</v>
      </c>
      <c r="N89" s="78" t="s">
        <v>15</v>
      </c>
      <c r="O89" s="78" t="s">
        <v>16</v>
      </c>
      <c r="P89" s="78" t="s">
        <v>17</v>
      </c>
      <c r="Q89" s="78" t="s">
        <v>18</v>
      </c>
      <c r="R89" s="78" t="s">
        <v>19</v>
      </c>
      <c r="S89" s="301"/>
      <c r="T89" s="301"/>
      <c r="U89" s="301"/>
      <c r="V89" s="302"/>
    </row>
    <row r="90" spans="2:26" ht="13.15" x14ac:dyDescent="0.25">
      <c r="B90" s="299" t="str">
        <f>B71</f>
        <v>Measure 1</v>
      </c>
      <c r="C90" s="299"/>
      <c r="D90" s="242">
        <f>IF($C$73="NO",D64*D71*D72,D64*D71)</f>
        <v>0</v>
      </c>
      <c r="E90" s="242">
        <f t="shared" ref="E90:R90" si="1">IF($C$73="NO",E64*E71*E72,E64*E71)</f>
        <v>0</v>
      </c>
      <c r="F90" s="242">
        <f t="shared" si="1"/>
        <v>0</v>
      </c>
      <c r="G90" s="242">
        <f t="shared" si="1"/>
        <v>0</v>
      </c>
      <c r="H90" s="242">
        <f t="shared" si="1"/>
        <v>0</v>
      </c>
      <c r="I90" s="242">
        <f t="shared" si="1"/>
        <v>0</v>
      </c>
      <c r="J90" s="242">
        <f t="shared" si="1"/>
        <v>0</v>
      </c>
      <c r="K90" s="242">
        <f t="shared" si="1"/>
        <v>0</v>
      </c>
      <c r="L90" s="242">
        <f t="shared" si="1"/>
        <v>0</v>
      </c>
      <c r="M90" s="242">
        <f t="shared" si="1"/>
        <v>0</v>
      </c>
      <c r="N90" s="242">
        <f t="shared" si="1"/>
        <v>0</v>
      </c>
      <c r="O90" s="242">
        <f t="shared" si="1"/>
        <v>0</v>
      </c>
      <c r="P90" s="242">
        <f t="shared" si="1"/>
        <v>0</v>
      </c>
      <c r="Q90" s="242">
        <f t="shared" si="1"/>
        <v>0</v>
      </c>
      <c r="R90" s="242">
        <f t="shared" si="1"/>
        <v>0</v>
      </c>
      <c r="S90" s="168">
        <f>SUM(D90:R90)-SUM(D99:R99)</f>
        <v>0</v>
      </c>
      <c r="T90" s="242">
        <f>SUMPRODUCT(D90:R90,'Emission factors'!$D$6:$R$6)-SUMPRODUCT(D99:R99,'Emission factors'!$D$6:$R$6)</f>
        <v>0</v>
      </c>
      <c r="U90" s="168">
        <f>SUM(N99:R99)</f>
        <v>0</v>
      </c>
      <c r="V90" s="168">
        <f>IF(S71=0,0,S71/T90)</f>
        <v>0</v>
      </c>
    </row>
    <row r="91" spans="2:26" ht="13.15" x14ac:dyDescent="0.25">
      <c r="B91" s="299" t="str">
        <f>B74</f>
        <v>Measure 2</v>
      </c>
      <c r="C91" s="299"/>
      <c r="D91" s="242">
        <f>IF($C$76="NO",D64*D74*D75,D64*D74)</f>
        <v>0</v>
      </c>
      <c r="E91" s="242">
        <f t="shared" ref="E91:R91" si="2">IF($C$76="NO",E64*E74*E75,E64*E74)</f>
        <v>0</v>
      </c>
      <c r="F91" s="242">
        <f t="shared" si="2"/>
        <v>0</v>
      </c>
      <c r="G91" s="242">
        <f t="shared" si="2"/>
        <v>0</v>
      </c>
      <c r="H91" s="242">
        <f t="shared" si="2"/>
        <v>0</v>
      </c>
      <c r="I91" s="242">
        <f t="shared" si="2"/>
        <v>0</v>
      </c>
      <c r="J91" s="242">
        <f t="shared" si="2"/>
        <v>0</v>
      </c>
      <c r="K91" s="242">
        <f t="shared" si="2"/>
        <v>0</v>
      </c>
      <c r="L91" s="242">
        <f t="shared" si="2"/>
        <v>0</v>
      </c>
      <c r="M91" s="242">
        <f t="shared" si="2"/>
        <v>0</v>
      </c>
      <c r="N91" s="242">
        <f t="shared" si="2"/>
        <v>0</v>
      </c>
      <c r="O91" s="242">
        <f t="shared" si="2"/>
        <v>0</v>
      </c>
      <c r="P91" s="242">
        <f t="shared" si="2"/>
        <v>0</v>
      </c>
      <c r="Q91" s="242">
        <f t="shared" si="2"/>
        <v>0</v>
      </c>
      <c r="R91" s="242">
        <f t="shared" si="2"/>
        <v>0</v>
      </c>
      <c r="S91" s="168">
        <f>SUM(D91:R91)-SUM(D100:R100)</f>
        <v>0</v>
      </c>
      <c r="T91" s="242">
        <f>SUMPRODUCT(D91:R91,'Emission factors'!$D$6:$R$6)-SUMPRODUCT(D100:R100,'Emission factors'!$D$6:$R$6)</f>
        <v>0</v>
      </c>
      <c r="U91" s="168">
        <f t="shared" ref="U91:U94" si="3">SUM(N100:R100)</f>
        <v>0</v>
      </c>
      <c r="V91" s="168">
        <f>IF(S74=0,0,S74/T91)</f>
        <v>0</v>
      </c>
    </row>
    <row r="92" spans="2:26" ht="13.15" x14ac:dyDescent="0.25">
      <c r="B92" s="299" t="str">
        <f>B77</f>
        <v>Measure 3</v>
      </c>
      <c r="C92" s="299"/>
      <c r="D92" s="242">
        <f>IF($C$79="NO",D64*D77*D78,D64*D77)</f>
        <v>0</v>
      </c>
      <c r="E92" s="242">
        <f t="shared" ref="E92:R92" si="4">IF($C$79="NO",E64*E77*E78,E64*E77)</f>
        <v>0</v>
      </c>
      <c r="F92" s="242">
        <f t="shared" si="4"/>
        <v>0</v>
      </c>
      <c r="G92" s="242">
        <f t="shared" si="4"/>
        <v>0</v>
      </c>
      <c r="H92" s="242">
        <f t="shared" si="4"/>
        <v>0</v>
      </c>
      <c r="I92" s="242">
        <f t="shared" si="4"/>
        <v>0</v>
      </c>
      <c r="J92" s="242">
        <f>IF($C$79="NO",J64*J77*J78,J64*J77)</f>
        <v>0</v>
      </c>
      <c r="K92" s="242">
        <f t="shared" si="4"/>
        <v>0</v>
      </c>
      <c r="L92" s="242">
        <f t="shared" si="4"/>
        <v>0</v>
      </c>
      <c r="M92" s="242">
        <f t="shared" si="4"/>
        <v>0</v>
      </c>
      <c r="N92" s="242">
        <f t="shared" si="4"/>
        <v>0</v>
      </c>
      <c r="O92" s="242">
        <f t="shared" si="4"/>
        <v>0</v>
      </c>
      <c r="P92" s="242">
        <f t="shared" si="4"/>
        <v>0</v>
      </c>
      <c r="Q92" s="242">
        <f t="shared" si="4"/>
        <v>0</v>
      </c>
      <c r="R92" s="242">
        <f t="shared" si="4"/>
        <v>0</v>
      </c>
      <c r="S92" s="168">
        <f>SUM(D92:R92)-SUM(D101:R101)</f>
        <v>0</v>
      </c>
      <c r="T92" s="242">
        <f>SUMPRODUCT(D92:R92,'Emission factors'!$D$6:$R$6)-SUMPRODUCT(D101:R101,'Emission factors'!$D$6:$R$6)</f>
        <v>0</v>
      </c>
      <c r="U92" s="168">
        <f t="shared" si="3"/>
        <v>0</v>
      </c>
      <c r="V92" s="168">
        <f>IF(S77=0,0,S77/T92)</f>
        <v>0</v>
      </c>
    </row>
    <row r="93" spans="2:26" ht="13.15" x14ac:dyDescent="0.25">
      <c r="B93" s="299" t="str">
        <f>B80</f>
        <v>Measure 4</v>
      </c>
      <c r="C93" s="299"/>
      <c r="D93" s="242">
        <f>IF($C$82="NO",D64*D80*D81,D64*D80)</f>
        <v>0</v>
      </c>
      <c r="E93" s="242">
        <f t="shared" ref="E93:R93" si="5">IF($C$82="NO",E64*E80*E81,E64*E80)</f>
        <v>0</v>
      </c>
      <c r="F93" s="242">
        <f t="shared" si="5"/>
        <v>0</v>
      </c>
      <c r="G93" s="242">
        <f t="shared" si="5"/>
        <v>0</v>
      </c>
      <c r="H93" s="242">
        <f t="shared" si="5"/>
        <v>0</v>
      </c>
      <c r="I93" s="242">
        <f t="shared" si="5"/>
        <v>0</v>
      </c>
      <c r="J93" s="242">
        <f t="shared" si="5"/>
        <v>0</v>
      </c>
      <c r="K93" s="242">
        <f t="shared" si="5"/>
        <v>0</v>
      </c>
      <c r="L93" s="242">
        <f t="shared" si="5"/>
        <v>0</v>
      </c>
      <c r="M93" s="242">
        <f t="shared" si="5"/>
        <v>0</v>
      </c>
      <c r="N93" s="242">
        <f t="shared" si="5"/>
        <v>0</v>
      </c>
      <c r="O93" s="242">
        <f t="shared" si="5"/>
        <v>0</v>
      </c>
      <c r="P93" s="242">
        <f t="shared" si="5"/>
        <v>0</v>
      </c>
      <c r="Q93" s="242">
        <f t="shared" si="5"/>
        <v>0</v>
      </c>
      <c r="R93" s="242">
        <f t="shared" si="5"/>
        <v>0</v>
      </c>
      <c r="S93" s="168">
        <f>SUM(D93:R93)-SUM(D102:R102)</f>
        <v>0</v>
      </c>
      <c r="T93" s="242">
        <f>SUMPRODUCT(D93:R93,'Emission factors'!$D$6:$R$6)-SUMPRODUCT(D102:R102,'Emission factors'!$D$6:$R$6)</f>
        <v>0</v>
      </c>
      <c r="U93" s="168">
        <f t="shared" si="3"/>
        <v>0</v>
      </c>
      <c r="V93" s="168">
        <f>IF(S80=0,0,S80/T93)</f>
        <v>0</v>
      </c>
    </row>
    <row r="94" spans="2:26" ht="13.15" x14ac:dyDescent="0.25">
      <c r="B94" s="299" t="str">
        <f>B83</f>
        <v>Measure 5</v>
      </c>
      <c r="C94" s="299"/>
      <c r="D94" s="242">
        <f>IF($C$85="NO",D64*D83*D84,D64*D83)</f>
        <v>0</v>
      </c>
      <c r="E94" s="242">
        <f t="shared" ref="E94:R94" si="6">IF($C$85="NO",E64*E83*E84,E64*E83)</f>
        <v>0</v>
      </c>
      <c r="F94" s="242">
        <f t="shared" si="6"/>
        <v>0</v>
      </c>
      <c r="G94" s="242">
        <f t="shared" si="6"/>
        <v>0</v>
      </c>
      <c r="H94" s="242">
        <f t="shared" si="6"/>
        <v>0</v>
      </c>
      <c r="I94" s="242">
        <f t="shared" si="6"/>
        <v>0</v>
      </c>
      <c r="J94" s="242">
        <f t="shared" si="6"/>
        <v>0</v>
      </c>
      <c r="K94" s="242">
        <f t="shared" si="6"/>
        <v>0</v>
      </c>
      <c r="L94" s="242">
        <f t="shared" si="6"/>
        <v>0</v>
      </c>
      <c r="M94" s="242">
        <f t="shared" si="6"/>
        <v>0</v>
      </c>
      <c r="N94" s="242">
        <f t="shared" si="6"/>
        <v>0</v>
      </c>
      <c r="O94" s="242">
        <f t="shared" si="6"/>
        <v>0</v>
      </c>
      <c r="P94" s="242">
        <f t="shared" si="6"/>
        <v>0</v>
      </c>
      <c r="Q94" s="242">
        <f t="shared" si="6"/>
        <v>0</v>
      </c>
      <c r="R94" s="242">
        <f t="shared" si="6"/>
        <v>0</v>
      </c>
      <c r="S94" s="168">
        <f>SUM(D94:R94)-SUM(D103:R103)</f>
        <v>0</v>
      </c>
      <c r="T94" s="242">
        <f>SUMPRODUCT(D94:R94,'Emission factors'!$D$6:$R$6)-SUMPRODUCT(D103:R103,'Emission factors'!$D$6:$R$6)</f>
        <v>0</v>
      </c>
      <c r="U94" s="168">
        <f t="shared" si="3"/>
        <v>0</v>
      </c>
      <c r="V94" s="168">
        <f>IF(S83=0,0,S83/T94)</f>
        <v>0</v>
      </c>
    </row>
    <row r="97" spans="2:18" x14ac:dyDescent="0.2">
      <c r="B97" s="333" t="s">
        <v>279</v>
      </c>
      <c r="C97" s="333"/>
      <c r="D97" s="303" t="s">
        <v>2</v>
      </c>
      <c r="E97" s="303" t="s">
        <v>3</v>
      </c>
      <c r="F97" s="303" t="s">
        <v>4</v>
      </c>
      <c r="G97" s="303"/>
      <c r="H97" s="303"/>
      <c r="I97" s="303"/>
      <c r="J97" s="303"/>
      <c r="K97" s="303"/>
      <c r="L97" s="303"/>
      <c r="M97" s="303"/>
      <c r="N97" s="303" t="s">
        <v>5</v>
      </c>
      <c r="O97" s="303"/>
      <c r="P97" s="303"/>
      <c r="Q97" s="303"/>
      <c r="R97" s="303"/>
    </row>
    <row r="98" spans="2:18" ht="25.5" x14ac:dyDescent="0.2">
      <c r="B98" s="333"/>
      <c r="C98" s="333"/>
      <c r="D98" s="303"/>
      <c r="E98" s="303"/>
      <c r="F98" s="78" t="s">
        <v>7</v>
      </c>
      <c r="G98" s="78" t="s">
        <v>8</v>
      </c>
      <c r="H98" s="78" t="s">
        <v>9</v>
      </c>
      <c r="I98" s="78" t="s">
        <v>10</v>
      </c>
      <c r="J98" s="78" t="s">
        <v>11</v>
      </c>
      <c r="K98" s="78" t="s">
        <v>12</v>
      </c>
      <c r="L98" s="78" t="s">
        <v>13</v>
      </c>
      <c r="M98" s="78" t="s">
        <v>14</v>
      </c>
      <c r="N98" s="78" t="s">
        <v>15</v>
      </c>
      <c r="O98" s="78" t="s">
        <v>16</v>
      </c>
      <c r="P98" s="78" t="s">
        <v>17</v>
      </c>
      <c r="Q98" s="78" t="s">
        <v>18</v>
      </c>
      <c r="R98" s="78" t="s">
        <v>19</v>
      </c>
    </row>
    <row r="99" spans="2:18" ht="13.15" x14ac:dyDescent="0.25">
      <c r="B99" s="299" t="str">
        <f>B90</f>
        <v>Measure 1</v>
      </c>
      <c r="C99" s="299"/>
      <c r="D99" s="242">
        <f>IF(D73="NO",0,SUMPRODUCT($D$64:$R$64,$D$71:$R$71,$D$105:$R$105)/D105)</f>
        <v>0</v>
      </c>
      <c r="E99" s="242">
        <f t="shared" ref="E99:R99" si="7">IF(E73="NO",0,SUMPRODUCT($D$64:$R$64,$D$71:$R$71,$D$105:$R$105)/E105)</f>
        <v>0</v>
      </c>
      <c r="F99" s="242">
        <f t="shared" si="7"/>
        <v>0</v>
      </c>
      <c r="G99" s="242">
        <f t="shared" si="7"/>
        <v>0</v>
      </c>
      <c r="H99" s="242">
        <f>IF(H73="NO",0,SUMPRODUCT($D$64:$R$64,$D$71:$R$71,$D$105:$R$105)/H105)</f>
        <v>0</v>
      </c>
      <c r="I99" s="242">
        <f t="shared" si="7"/>
        <v>0</v>
      </c>
      <c r="J99" s="242">
        <f t="shared" si="7"/>
        <v>0</v>
      </c>
      <c r="K99" s="242">
        <f t="shared" si="7"/>
        <v>0</v>
      </c>
      <c r="L99" s="242">
        <f t="shared" si="7"/>
        <v>0</v>
      </c>
      <c r="M99" s="242">
        <f t="shared" si="7"/>
        <v>0</v>
      </c>
      <c r="N99" s="242">
        <f t="shared" si="7"/>
        <v>0</v>
      </c>
      <c r="O99" s="242">
        <f t="shared" si="7"/>
        <v>0</v>
      </c>
      <c r="P99" s="242">
        <f t="shared" si="7"/>
        <v>0</v>
      </c>
      <c r="Q99" s="242">
        <f t="shared" si="7"/>
        <v>0</v>
      </c>
      <c r="R99" s="242">
        <f t="shared" si="7"/>
        <v>0</v>
      </c>
    </row>
    <row r="100" spans="2:18" ht="13.15" x14ac:dyDescent="0.25">
      <c r="B100" s="299" t="str">
        <f t="shared" ref="B100:B103" si="8">B91</f>
        <v>Measure 2</v>
      </c>
      <c r="C100" s="299"/>
      <c r="D100" s="242">
        <f>IF(D76="NO",0,SUMPRODUCT($D$64:$R$64,$D$74:$R$74,$D$105:$R$105)/D105)</f>
        <v>0</v>
      </c>
      <c r="E100" s="242">
        <f t="shared" ref="E100:R100" si="9">IF(E76="NO",0,SUMPRODUCT($D$64:$R$64,$D$74:$R$74,$D$105:$R$105)/E105)</f>
        <v>0</v>
      </c>
      <c r="F100" s="242">
        <f t="shared" si="9"/>
        <v>0</v>
      </c>
      <c r="G100" s="242">
        <f t="shared" si="9"/>
        <v>0</v>
      </c>
      <c r="H100" s="242">
        <f t="shared" si="9"/>
        <v>0</v>
      </c>
      <c r="I100" s="242">
        <f t="shared" si="9"/>
        <v>0</v>
      </c>
      <c r="J100" s="242">
        <f t="shared" si="9"/>
        <v>0</v>
      </c>
      <c r="K100" s="242">
        <f t="shared" si="9"/>
        <v>0</v>
      </c>
      <c r="L100" s="242">
        <f t="shared" si="9"/>
        <v>0</v>
      </c>
      <c r="M100" s="242">
        <f t="shared" si="9"/>
        <v>0</v>
      </c>
      <c r="N100" s="242">
        <f t="shared" si="9"/>
        <v>0</v>
      </c>
      <c r="O100" s="242">
        <f t="shared" si="9"/>
        <v>0</v>
      </c>
      <c r="P100" s="242">
        <f t="shared" si="9"/>
        <v>0</v>
      </c>
      <c r="Q100" s="242">
        <f t="shared" si="9"/>
        <v>0</v>
      </c>
      <c r="R100" s="242">
        <f t="shared" si="9"/>
        <v>0</v>
      </c>
    </row>
    <row r="101" spans="2:18" ht="13.15" x14ac:dyDescent="0.25">
      <c r="B101" s="299" t="str">
        <f t="shared" si="8"/>
        <v>Measure 3</v>
      </c>
      <c r="C101" s="299"/>
      <c r="D101" s="242">
        <f>IF(D79="NO",0,SUMPRODUCT($D$64:$R$64,$D$77:$R$77,$D$105:$R$105)/D105)</f>
        <v>0</v>
      </c>
      <c r="E101" s="242">
        <f t="shared" ref="E101:R101" si="10">IF(E79="NO",0,SUMPRODUCT($D$64:$R$64,$D$77:$R$77,$D$105:$R$105)/E105)</f>
        <v>0</v>
      </c>
      <c r="F101" s="242">
        <f t="shared" si="10"/>
        <v>0</v>
      </c>
      <c r="G101" s="242">
        <f t="shared" si="10"/>
        <v>0</v>
      </c>
      <c r="H101" s="242">
        <f t="shared" si="10"/>
        <v>0</v>
      </c>
      <c r="I101" s="242">
        <f t="shared" si="10"/>
        <v>0</v>
      </c>
      <c r="J101" s="242">
        <f t="shared" si="10"/>
        <v>0</v>
      </c>
      <c r="K101" s="242">
        <f t="shared" si="10"/>
        <v>0</v>
      </c>
      <c r="L101" s="242">
        <f t="shared" si="10"/>
        <v>0</v>
      </c>
      <c r="M101" s="242">
        <f t="shared" si="10"/>
        <v>0</v>
      </c>
      <c r="N101" s="242">
        <f t="shared" si="10"/>
        <v>0</v>
      </c>
      <c r="O101" s="242">
        <f t="shared" si="10"/>
        <v>0</v>
      </c>
      <c r="P101" s="242">
        <f t="shared" si="10"/>
        <v>0</v>
      </c>
      <c r="Q101" s="242">
        <f t="shared" si="10"/>
        <v>0</v>
      </c>
      <c r="R101" s="242">
        <f t="shared" si="10"/>
        <v>0</v>
      </c>
    </row>
    <row r="102" spans="2:18" ht="13.15" x14ac:dyDescent="0.25">
      <c r="B102" s="299" t="str">
        <f t="shared" si="8"/>
        <v>Measure 4</v>
      </c>
      <c r="C102" s="299"/>
      <c r="D102" s="242">
        <f>IF(D82="NO",0,SUMPRODUCT($D$64:$R$64,$D$80:$R$80,$D$105:$R$105)/D105)</f>
        <v>0</v>
      </c>
      <c r="E102" s="242">
        <f t="shared" ref="E102:R102" si="11">IF(E82="NO",0,SUMPRODUCT($D$64:$R$64,$D$80:$R$80,$D$105:$R$105)/E105)</f>
        <v>0</v>
      </c>
      <c r="F102" s="242">
        <f t="shared" si="11"/>
        <v>0</v>
      </c>
      <c r="G102" s="242">
        <f t="shared" si="11"/>
        <v>0</v>
      </c>
      <c r="H102" s="242">
        <f t="shared" si="11"/>
        <v>0</v>
      </c>
      <c r="I102" s="242">
        <f t="shared" si="11"/>
        <v>0</v>
      </c>
      <c r="J102" s="242">
        <f>IF(J82="NO",0,SUMPRODUCT($D$64:$R$64,$D$80:$R$80,$D$105:$R$105)/J105)</f>
        <v>0</v>
      </c>
      <c r="K102" s="242">
        <f t="shared" si="11"/>
        <v>0</v>
      </c>
      <c r="L102" s="242">
        <f t="shared" si="11"/>
        <v>0</v>
      </c>
      <c r="M102" s="242">
        <f t="shared" si="11"/>
        <v>0</v>
      </c>
      <c r="N102" s="242">
        <f t="shared" si="11"/>
        <v>0</v>
      </c>
      <c r="O102" s="242">
        <f t="shared" si="11"/>
        <v>0</v>
      </c>
      <c r="P102" s="242">
        <f t="shared" si="11"/>
        <v>0</v>
      </c>
      <c r="Q102" s="242">
        <f t="shared" si="11"/>
        <v>0</v>
      </c>
      <c r="R102" s="242">
        <f t="shared" si="11"/>
        <v>0</v>
      </c>
    </row>
    <row r="103" spans="2:18" ht="13.15" x14ac:dyDescent="0.25">
      <c r="B103" s="299" t="str">
        <f t="shared" si="8"/>
        <v>Measure 5</v>
      </c>
      <c r="C103" s="299"/>
      <c r="D103" s="242">
        <f>IF(D85="NO",0,SUMPRODUCT($D$64:$R$64,$D$83:$R$83,$D$105:$R$105)/D105)</f>
        <v>0</v>
      </c>
      <c r="E103" s="242">
        <f t="shared" ref="E103:Q103" si="12">IF(E85="NO",0,SUMPRODUCT($D$64:$R$64,$D$83:$R$83,$D$105:$R$105)/E105)</f>
        <v>0</v>
      </c>
      <c r="F103" s="242">
        <f t="shared" si="12"/>
        <v>0</v>
      </c>
      <c r="G103" s="242">
        <f t="shared" si="12"/>
        <v>0</v>
      </c>
      <c r="H103" s="242">
        <f t="shared" si="12"/>
        <v>0</v>
      </c>
      <c r="I103" s="242">
        <f t="shared" si="12"/>
        <v>0</v>
      </c>
      <c r="J103" s="242">
        <f t="shared" si="12"/>
        <v>0</v>
      </c>
      <c r="K103" s="242">
        <f t="shared" si="12"/>
        <v>0</v>
      </c>
      <c r="L103" s="242">
        <f t="shared" si="12"/>
        <v>0</v>
      </c>
      <c r="M103" s="242">
        <f t="shared" si="12"/>
        <v>0</v>
      </c>
      <c r="N103" s="242">
        <f t="shared" si="12"/>
        <v>0</v>
      </c>
      <c r="O103" s="242">
        <f t="shared" si="12"/>
        <v>0</v>
      </c>
      <c r="P103" s="242">
        <f t="shared" si="12"/>
        <v>0</v>
      </c>
      <c r="Q103" s="242">
        <f t="shared" si="12"/>
        <v>0</v>
      </c>
      <c r="R103" s="242">
        <f>IF(R85="NO",0,SUMPRODUCT($D$64:$R$64,$D$83:$R$83,$D$105:$R$105)/R105)</f>
        <v>0</v>
      </c>
    </row>
    <row r="105" spans="2:18" ht="13.15" x14ac:dyDescent="0.25">
      <c r="B105" s="334" t="s">
        <v>264</v>
      </c>
      <c r="C105" s="334"/>
      <c r="D105" s="147">
        <v>1</v>
      </c>
      <c r="E105" s="147">
        <v>1</v>
      </c>
      <c r="F105" s="147">
        <v>0.95</v>
      </c>
      <c r="G105" s="147">
        <v>0.85</v>
      </c>
      <c r="H105" s="147">
        <v>0.85</v>
      </c>
      <c r="I105" s="147">
        <v>0.85</v>
      </c>
      <c r="J105" s="147">
        <v>0.85</v>
      </c>
      <c r="K105" s="147">
        <v>0.35</v>
      </c>
      <c r="L105" s="147">
        <v>0.35</v>
      </c>
      <c r="M105" s="147">
        <v>0.35</v>
      </c>
      <c r="N105" s="147">
        <v>0.35</v>
      </c>
      <c r="O105" s="147">
        <v>0.35</v>
      </c>
      <c r="P105" s="147">
        <v>0.45</v>
      </c>
      <c r="Q105" s="147">
        <v>1</v>
      </c>
      <c r="R105" s="147">
        <v>1</v>
      </c>
    </row>
    <row r="108" spans="2:18" x14ac:dyDescent="0.2">
      <c r="B108" s="331" t="s">
        <v>304</v>
      </c>
      <c r="C108" s="331"/>
      <c r="D108" s="332" t="s">
        <v>2</v>
      </c>
      <c r="E108" s="332" t="s">
        <v>3</v>
      </c>
      <c r="F108" s="332" t="s">
        <v>4</v>
      </c>
      <c r="G108" s="332"/>
      <c r="H108" s="332"/>
      <c r="I108" s="332"/>
      <c r="J108" s="332"/>
      <c r="K108" s="332"/>
      <c r="L108" s="332"/>
      <c r="M108" s="332"/>
      <c r="N108" s="332" t="s">
        <v>5</v>
      </c>
      <c r="O108" s="332"/>
      <c r="P108" s="332"/>
      <c r="Q108" s="332"/>
      <c r="R108" s="332"/>
    </row>
    <row r="109" spans="2:18" ht="25.5" x14ac:dyDescent="0.2">
      <c r="B109" s="331"/>
      <c r="C109" s="331"/>
      <c r="D109" s="332"/>
      <c r="E109" s="332"/>
      <c r="F109" s="243" t="s">
        <v>7</v>
      </c>
      <c r="G109" s="243" t="s">
        <v>8</v>
      </c>
      <c r="H109" s="243" t="s">
        <v>9</v>
      </c>
      <c r="I109" s="243" t="s">
        <v>10</v>
      </c>
      <c r="J109" s="243" t="s">
        <v>11</v>
      </c>
      <c r="K109" s="243" t="s">
        <v>12</v>
      </c>
      <c r="L109" s="243" t="s">
        <v>13</v>
      </c>
      <c r="M109" s="243" t="s">
        <v>14</v>
      </c>
      <c r="N109" s="243" t="s">
        <v>15</v>
      </c>
      <c r="O109" s="243" t="s">
        <v>16</v>
      </c>
      <c r="P109" s="243" t="s">
        <v>17</v>
      </c>
      <c r="Q109" s="243" t="s">
        <v>18</v>
      </c>
      <c r="R109" s="243" t="s">
        <v>19</v>
      </c>
    </row>
    <row r="110" spans="2:18" ht="13.15" x14ac:dyDescent="0.25">
      <c r="B110" s="337" t="s">
        <v>6</v>
      </c>
      <c r="C110" s="337"/>
      <c r="D110" s="242">
        <f>SUM(D90:D94)-SUM(D99:D103)</f>
        <v>0</v>
      </c>
      <c r="E110" s="242">
        <f t="shared" ref="E110:R110" si="13">SUM(E90:E94)-SUM(E99:E103)</f>
        <v>0</v>
      </c>
      <c r="F110" s="242">
        <f t="shared" si="13"/>
        <v>0</v>
      </c>
      <c r="G110" s="242">
        <f t="shared" si="13"/>
        <v>0</v>
      </c>
      <c r="H110" s="242">
        <f t="shared" si="13"/>
        <v>0</v>
      </c>
      <c r="I110" s="242">
        <f t="shared" si="13"/>
        <v>0</v>
      </c>
      <c r="J110" s="242">
        <f t="shared" si="13"/>
        <v>0</v>
      </c>
      <c r="K110" s="242">
        <f t="shared" si="13"/>
        <v>0</v>
      </c>
      <c r="L110" s="242">
        <f t="shared" si="13"/>
        <v>0</v>
      </c>
      <c r="M110" s="242">
        <f t="shared" si="13"/>
        <v>0</v>
      </c>
      <c r="N110" s="242">
        <f t="shared" si="13"/>
        <v>0</v>
      </c>
      <c r="O110" s="242">
        <f t="shared" si="13"/>
        <v>0</v>
      </c>
      <c r="P110" s="242">
        <f t="shared" si="13"/>
        <v>0</v>
      </c>
      <c r="Q110" s="242">
        <f t="shared" si="13"/>
        <v>0</v>
      </c>
      <c r="R110" s="242">
        <f t="shared" si="13"/>
        <v>0</v>
      </c>
    </row>
    <row r="1000" spans="1:7" x14ac:dyDescent="0.2">
      <c r="A1000" s="158" t="s">
        <v>312</v>
      </c>
      <c r="B1000" s="158" t="s">
        <v>313</v>
      </c>
      <c r="C1000" s="158" t="s">
        <v>314</v>
      </c>
      <c r="D1000" s="158">
        <v>1990</v>
      </c>
      <c r="E1000" s="158">
        <v>2000</v>
      </c>
      <c r="F1000" s="158" t="s">
        <v>315</v>
      </c>
      <c r="G1000" s="158"/>
    </row>
    <row r="1001" spans="1:7" x14ac:dyDescent="0.2">
      <c r="A1001" s="158" t="s">
        <v>316</v>
      </c>
      <c r="B1001" s="158" t="s">
        <v>317</v>
      </c>
      <c r="C1001" s="158" t="s">
        <v>318</v>
      </c>
      <c r="D1001" s="158">
        <v>1991</v>
      </c>
      <c r="E1001" s="158">
        <v>2001</v>
      </c>
      <c r="F1001" s="158" t="s">
        <v>319</v>
      </c>
      <c r="G1001" s="158"/>
    </row>
    <row r="1002" spans="1:7" x14ac:dyDescent="0.2">
      <c r="A1002" s="158" t="s">
        <v>320</v>
      </c>
      <c r="B1002" s="158" t="s">
        <v>321</v>
      </c>
      <c r="C1002" s="158" t="s">
        <v>322</v>
      </c>
      <c r="D1002" s="158">
        <v>1992</v>
      </c>
      <c r="E1002" s="158">
        <v>2002</v>
      </c>
      <c r="F1002" s="158" t="s">
        <v>323</v>
      </c>
      <c r="G1002" s="158"/>
    </row>
    <row r="1003" spans="1:7" x14ac:dyDescent="0.2">
      <c r="A1003" s="158" t="s">
        <v>324</v>
      </c>
      <c r="B1003" s="158" t="s">
        <v>325</v>
      </c>
      <c r="C1003" s="158" t="s">
        <v>326</v>
      </c>
      <c r="D1003" s="158">
        <v>1993</v>
      </c>
      <c r="E1003" s="158">
        <v>2003</v>
      </c>
      <c r="F1003" s="158" t="s">
        <v>327</v>
      </c>
      <c r="G1003" s="158"/>
    </row>
    <row r="1004" spans="1:7" x14ac:dyDescent="0.2">
      <c r="A1004" s="158" t="s">
        <v>328</v>
      </c>
      <c r="B1004" s="158" t="s">
        <v>329</v>
      </c>
      <c r="C1004" s="158"/>
      <c r="D1004" s="158">
        <v>1994</v>
      </c>
      <c r="E1004" s="158">
        <v>2004</v>
      </c>
      <c r="F1004" s="158" t="s">
        <v>330</v>
      </c>
      <c r="G1004" s="158"/>
    </row>
    <row r="1005" spans="1:7" x14ac:dyDescent="0.2">
      <c r="A1005" s="158" t="s">
        <v>331</v>
      </c>
      <c r="B1005" s="158" t="s">
        <v>332</v>
      </c>
      <c r="C1005" s="158"/>
      <c r="D1005" s="158">
        <v>1995</v>
      </c>
      <c r="E1005" s="158">
        <v>2005</v>
      </c>
      <c r="F1005" s="158"/>
      <c r="G1005" s="158"/>
    </row>
    <row r="1006" spans="1:7" x14ac:dyDescent="0.2">
      <c r="A1006" s="158" t="s">
        <v>333</v>
      </c>
      <c r="B1006" s="158" t="s">
        <v>334</v>
      </c>
      <c r="C1006" s="158"/>
      <c r="D1006" s="158">
        <v>1996</v>
      </c>
      <c r="E1006" s="158">
        <v>2006</v>
      </c>
      <c r="F1006" s="158"/>
      <c r="G1006" s="158"/>
    </row>
    <row r="1007" spans="1:7" x14ac:dyDescent="0.2">
      <c r="A1007" s="158" t="s">
        <v>335</v>
      </c>
      <c r="B1007" s="158" t="s">
        <v>336</v>
      </c>
      <c r="C1007" s="158"/>
      <c r="D1007" s="158">
        <v>1997</v>
      </c>
      <c r="E1007" s="158">
        <v>2007</v>
      </c>
      <c r="F1007" s="158"/>
      <c r="G1007" s="158"/>
    </row>
    <row r="1008" spans="1:7" x14ac:dyDescent="0.2">
      <c r="A1008" s="158" t="s">
        <v>192</v>
      </c>
      <c r="B1008" s="158" t="s">
        <v>337</v>
      </c>
      <c r="C1008" s="158"/>
      <c r="D1008" s="158">
        <v>1998</v>
      </c>
      <c r="E1008" s="158">
        <v>2008</v>
      </c>
      <c r="F1008" s="158"/>
      <c r="G1008" s="158"/>
    </row>
    <row r="1009" spans="1:7" x14ac:dyDescent="0.2">
      <c r="A1009" s="158"/>
      <c r="B1009" s="158" t="s">
        <v>338</v>
      </c>
      <c r="C1009" s="158"/>
      <c r="D1009" s="158">
        <v>1999</v>
      </c>
      <c r="E1009" s="158">
        <v>2009</v>
      </c>
      <c r="F1009" s="158"/>
      <c r="G1009" s="158"/>
    </row>
    <row r="1010" spans="1:7" x14ac:dyDescent="0.2">
      <c r="A1010" s="158"/>
      <c r="B1010" s="158" t="s">
        <v>339</v>
      </c>
      <c r="C1010" s="158"/>
      <c r="D1010" s="158">
        <v>2000</v>
      </c>
      <c r="E1010" s="158">
        <v>2010</v>
      </c>
      <c r="F1010" s="158"/>
      <c r="G1010" s="158"/>
    </row>
    <row r="1011" spans="1:7" x14ac:dyDescent="0.2">
      <c r="A1011" s="158"/>
      <c r="B1011" s="158" t="s">
        <v>192</v>
      </c>
      <c r="C1011" s="158"/>
      <c r="D1011" s="158">
        <v>2001</v>
      </c>
      <c r="E1011" s="158">
        <v>2011</v>
      </c>
      <c r="F1011" s="158"/>
      <c r="G1011" s="158"/>
    </row>
    <row r="1012" spans="1:7" x14ac:dyDescent="0.2">
      <c r="A1012" s="158"/>
      <c r="B1012" s="158"/>
      <c r="C1012" s="158"/>
      <c r="D1012" s="158">
        <v>2002</v>
      </c>
      <c r="E1012" s="158">
        <v>2012</v>
      </c>
      <c r="F1012" s="158"/>
      <c r="G1012" s="158"/>
    </row>
    <row r="1013" spans="1:7" x14ac:dyDescent="0.2">
      <c r="A1013" s="158"/>
      <c r="B1013" s="158"/>
      <c r="C1013" s="158"/>
      <c r="D1013" s="158">
        <v>2003</v>
      </c>
      <c r="E1013" s="158">
        <v>2013</v>
      </c>
      <c r="F1013" s="158"/>
      <c r="G1013" s="158"/>
    </row>
    <row r="1014" spans="1:7" x14ac:dyDescent="0.2">
      <c r="A1014" s="158"/>
      <c r="B1014" s="158"/>
      <c r="C1014" s="158"/>
      <c r="D1014" s="158">
        <v>2004</v>
      </c>
      <c r="E1014" s="158">
        <v>2014</v>
      </c>
      <c r="F1014" s="158"/>
      <c r="G1014" s="158"/>
    </row>
    <row r="1015" spans="1:7" x14ac:dyDescent="0.2">
      <c r="A1015" s="158"/>
      <c r="B1015" s="158"/>
      <c r="C1015" s="158"/>
      <c r="D1015" s="158">
        <v>2005</v>
      </c>
      <c r="E1015" s="158">
        <v>2015</v>
      </c>
      <c r="F1015" s="158"/>
      <c r="G1015" s="158"/>
    </row>
    <row r="1016" spans="1:7" x14ac:dyDescent="0.2">
      <c r="A1016" s="158"/>
      <c r="B1016" s="158"/>
      <c r="C1016" s="158"/>
      <c r="D1016" s="158">
        <v>2006</v>
      </c>
      <c r="E1016" s="158">
        <v>2016</v>
      </c>
      <c r="F1016" s="158"/>
      <c r="G1016" s="158"/>
    </row>
    <row r="1017" spans="1:7" x14ac:dyDescent="0.2">
      <c r="A1017" s="158"/>
      <c r="B1017" s="158"/>
      <c r="C1017" s="158"/>
      <c r="D1017" s="158">
        <v>2007</v>
      </c>
      <c r="E1017" s="158">
        <v>2017</v>
      </c>
      <c r="F1017" s="158"/>
      <c r="G1017" s="158"/>
    </row>
    <row r="1018" spans="1:7" x14ac:dyDescent="0.2">
      <c r="A1018" s="158"/>
      <c r="B1018" s="158"/>
      <c r="C1018" s="158"/>
      <c r="D1018" s="158">
        <v>2008</v>
      </c>
      <c r="E1018" s="158">
        <v>2018</v>
      </c>
      <c r="F1018" s="158"/>
      <c r="G1018" s="158"/>
    </row>
    <row r="1019" spans="1:7" x14ac:dyDescent="0.2">
      <c r="A1019" s="158"/>
      <c r="B1019" s="158"/>
      <c r="C1019" s="158"/>
      <c r="D1019" s="158">
        <v>2009</v>
      </c>
      <c r="E1019" s="158">
        <v>2019</v>
      </c>
      <c r="F1019" s="158"/>
      <c r="G1019" s="158"/>
    </row>
    <row r="1020" spans="1:7" x14ac:dyDescent="0.2">
      <c r="A1020" s="158"/>
      <c r="B1020" s="158"/>
      <c r="C1020" s="158"/>
      <c r="D1020" s="158">
        <v>2010</v>
      </c>
      <c r="E1020" s="158">
        <v>2020</v>
      </c>
      <c r="F1020" s="158"/>
      <c r="G1020" s="158"/>
    </row>
    <row r="1021" spans="1:7" x14ac:dyDescent="0.2">
      <c r="A1021" s="158"/>
      <c r="B1021" s="158"/>
      <c r="C1021" s="158"/>
      <c r="D1021" s="158">
        <v>2011</v>
      </c>
      <c r="E1021" s="158">
        <v>2021</v>
      </c>
      <c r="F1021" s="158"/>
      <c r="G1021" s="158"/>
    </row>
    <row r="1022" spans="1:7" x14ac:dyDescent="0.2">
      <c r="A1022" s="158"/>
      <c r="B1022" s="158"/>
      <c r="C1022" s="158"/>
      <c r="D1022" s="158">
        <v>2012</v>
      </c>
      <c r="E1022" s="158">
        <v>2022</v>
      </c>
      <c r="F1022" s="158"/>
      <c r="G1022" s="158"/>
    </row>
    <row r="1023" spans="1:7" x14ac:dyDescent="0.2">
      <c r="A1023" s="158"/>
      <c r="B1023" s="158"/>
      <c r="C1023" s="158"/>
      <c r="D1023" s="158">
        <v>2013</v>
      </c>
      <c r="E1023" s="158">
        <v>2023</v>
      </c>
      <c r="F1023" s="158"/>
      <c r="G1023" s="158"/>
    </row>
    <row r="1024" spans="1:7" x14ac:dyDescent="0.2">
      <c r="A1024" s="158"/>
      <c r="B1024" s="158"/>
      <c r="C1024" s="158"/>
      <c r="D1024" s="158">
        <v>2014</v>
      </c>
      <c r="E1024" s="158">
        <v>2024</v>
      </c>
      <c r="F1024" s="158"/>
      <c r="G1024" s="158"/>
    </row>
    <row r="1025" spans="1:7" x14ac:dyDescent="0.2">
      <c r="A1025" s="158"/>
      <c r="B1025" s="158"/>
      <c r="C1025" s="158"/>
      <c r="D1025" s="158">
        <v>2015</v>
      </c>
      <c r="E1025" s="158">
        <v>2025</v>
      </c>
      <c r="F1025" s="158"/>
      <c r="G1025" s="158"/>
    </row>
    <row r="1026" spans="1:7" x14ac:dyDescent="0.2">
      <c r="A1026" s="158"/>
      <c r="B1026" s="158"/>
      <c r="C1026" s="158"/>
      <c r="D1026" s="158">
        <v>2016</v>
      </c>
      <c r="E1026" s="158">
        <v>2026</v>
      </c>
      <c r="F1026" s="158"/>
      <c r="G1026" s="158"/>
    </row>
    <row r="1027" spans="1:7" x14ac:dyDescent="0.2">
      <c r="A1027" s="158"/>
      <c r="B1027" s="158"/>
      <c r="C1027" s="158"/>
      <c r="D1027" s="158">
        <v>2017</v>
      </c>
      <c r="E1027" s="158">
        <v>2027</v>
      </c>
      <c r="F1027" s="158"/>
      <c r="G1027" s="158"/>
    </row>
    <row r="1028" spans="1:7" x14ac:dyDescent="0.2">
      <c r="A1028" s="158"/>
      <c r="B1028" s="158"/>
      <c r="C1028" s="158"/>
      <c r="D1028" s="158">
        <v>2018</v>
      </c>
      <c r="E1028" s="158">
        <v>2028</v>
      </c>
      <c r="F1028" s="158"/>
      <c r="G1028" s="158"/>
    </row>
    <row r="1029" spans="1:7" x14ac:dyDescent="0.2">
      <c r="A1029" s="158"/>
      <c r="B1029" s="158"/>
      <c r="C1029" s="158"/>
      <c r="D1029" s="158">
        <v>2019</v>
      </c>
      <c r="E1029" s="158">
        <v>2029</v>
      </c>
      <c r="F1029" s="158"/>
      <c r="G1029" s="158"/>
    </row>
    <row r="1030" spans="1:7" x14ac:dyDescent="0.2">
      <c r="A1030" s="158"/>
      <c r="B1030" s="158"/>
      <c r="C1030" s="158"/>
      <c r="D1030" s="158">
        <v>2020</v>
      </c>
      <c r="E1030" s="158">
        <v>2030</v>
      </c>
      <c r="F1030" s="158"/>
      <c r="G1030" s="158"/>
    </row>
    <row r="1031" spans="1:7" x14ac:dyDescent="0.2">
      <c r="A1031" s="158"/>
      <c r="B1031" s="158"/>
      <c r="C1031" s="158"/>
      <c r="D1031" s="158">
        <v>2021</v>
      </c>
      <c r="E1031" s="158">
        <v>2031</v>
      </c>
      <c r="F1031" s="158"/>
      <c r="G1031" s="158"/>
    </row>
    <row r="1032" spans="1:7" x14ac:dyDescent="0.2">
      <c r="A1032" s="158"/>
      <c r="B1032" s="158"/>
      <c r="C1032" s="158"/>
      <c r="D1032" s="158">
        <v>2022</v>
      </c>
      <c r="E1032" s="158">
        <v>2032</v>
      </c>
      <c r="F1032" s="158"/>
      <c r="G1032" s="158"/>
    </row>
    <row r="1033" spans="1:7" x14ac:dyDescent="0.2">
      <c r="A1033" s="158"/>
      <c r="B1033" s="158"/>
      <c r="C1033" s="158"/>
      <c r="D1033" s="158">
        <v>2023</v>
      </c>
      <c r="E1033" s="158">
        <v>2033</v>
      </c>
      <c r="F1033" s="158"/>
      <c r="G1033" s="158"/>
    </row>
    <row r="1034" spans="1:7" x14ac:dyDescent="0.2">
      <c r="A1034" s="158"/>
      <c r="B1034" s="158"/>
      <c r="C1034" s="158"/>
      <c r="D1034" s="158">
        <v>2024</v>
      </c>
      <c r="E1034" s="158">
        <v>2034</v>
      </c>
      <c r="F1034" s="158"/>
      <c r="G1034" s="158"/>
    </row>
    <row r="1035" spans="1:7" x14ac:dyDescent="0.2">
      <c r="A1035" s="158"/>
      <c r="B1035" s="158"/>
      <c r="C1035" s="158"/>
      <c r="D1035" s="158">
        <v>2025</v>
      </c>
      <c r="E1035" s="158">
        <v>2035</v>
      </c>
      <c r="F1035" s="158"/>
      <c r="G1035" s="158"/>
    </row>
    <row r="1036" spans="1:7" x14ac:dyDescent="0.2">
      <c r="A1036" s="158"/>
      <c r="B1036" s="158"/>
      <c r="C1036" s="158"/>
      <c r="D1036" s="158">
        <v>2026</v>
      </c>
      <c r="E1036" s="158">
        <v>2036</v>
      </c>
      <c r="F1036" s="158"/>
      <c r="G1036" s="158"/>
    </row>
    <row r="1037" spans="1:7" x14ac:dyDescent="0.2">
      <c r="A1037" s="158"/>
      <c r="B1037" s="158"/>
      <c r="C1037" s="158"/>
      <c r="D1037" s="158">
        <v>2027</v>
      </c>
      <c r="E1037" s="158">
        <v>2037</v>
      </c>
      <c r="F1037" s="158"/>
      <c r="G1037" s="158"/>
    </row>
    <row r="1038" spans="1:7" x14ac:dyDescent="0.2">
      <c r="A1038" s="158"/>
      <c r="B1038" s="158"/>
      <c r="C1038" s="158"/>
      <c r="D1038" s="158">
        <v>2028</v>
      </c>
      <c r="E1038" s="158">
        <v>2038</v>
      </c>
      <c r="F1038" s="158"/>
      <c r="G1038" s="158"/>
    </row>
    <row r="1039" spans="1:7" x14ac:dyDescent="0.2">
      <c r="A1039" s="158"/>
      <c r="B1039" s="158"/>
      <c r="C1039" s="158"/>
      <c r="D1039" s="158">
        <v>2029</v>
      </c>
      <c r="E1039" s="158">
        <v>2039</v>
      </c>
      <c r="F1039" s="158"/>
      <c r="G1039" s="158"/>
    </row>
    <row r="1040" spans="1:7" x14ac:dyDescent="0.2">
      <c r="A1040" s="158"/>
      <c r="B1040" s="158"/>
      <c r="C1040" s="158"/>
      <c r="D1040" s="158">
        <v>2030</v>
      </c>
      <c r="E1040" s="158">
        <v>2040</v>
      </c>
      <c r="F1040" s="158"/>
      <c r="G1040" s="158"/>
    </row>
    <row r="1041" spans="1:7" x14ac:dyDescent="0.2">
      <c r="A1041" s="158"/>
      <c r="B1041" s="158"/>
      <c r="C1041" s="158"/>
      <c r="D1041" s="158"/>
      <c r="E1041" s="158">
        <v>2041</v>
      </c>
      <c r="F1041" s="158"/>
      <c r="G1041" s="158"/>
    </row>
    <row r="1042" spans="1:7" x14ac:dyDescent="0.2">
      <c r="A1042" s="158"/>
      <c r="B1042" s="158"/>
      <c r="C1042" s="158"/>
      <c r="D1042" s="158"/>
      <c r="E1042" s="158">
        <v>2042</v>
      </c>
      <c r="F1042" s="158"/>
      <c r="G1042" s="158"/>
    </row>
    <row r="1043" spans="1:7" x14ac:dyDescent="0.2">
      <c r="A1043" s="158"/>
      <c r="B1043" s="158"/>
      <c r="C1043" s="158"/>
      <c r="D1043" s="158"/>
      <c r="E1043" s="158">
        <v>2043</v>
      </c>
      <c r="F1043" s="158"/>
      <c r="G1043" s="158"/>
    </row>
    <row r="1044" spans="1:7" x14ac:dyDescent="0.2">
      <c r="A1044" s="158"/>
      <c r="B1044" s="158"/>
      <c r="C1044" s="158"/>
      <c r="D1044" s="158"/>
      <c r="E1044" s="158">
        <v>2044</v>
      </c>
      <c r="F1044" s="158"/>
      <c r="G1044" s="158"/>
    </row>
    <row r="1045" spans="1:7" x14ac:dyDescent="0.2">
      <c r="A1045" s="158"/>
      <c r="B1045" s="158"/>
      <c r="C1045" s="158"/>
      <c r="D1045" s="158"/>
      <c r="E1045" s="158">
        <v>2045</v>
      </c>
      <c r="F1045" s="158"/>
      <c r="G1045" s="158"/>
    </row>
    <row r="1046" spans="1:7" x14ac:dyDescent="0.2">
      <c r="A1046" s="158"/>
      <c r="B1046" s="158"/>
      <c r="C1046" s="158"/>
      <c r="D1046" s="158"/>
      <c r="E1046" s="158">
        <v>2046</v>
      </c>
      <c r="F1046" s="158"/>
      <c r="G1046" s="158"/>
    </row>
    <row r="1047" spans="1:7" x14ac:dyDescent="0.2">
      <c r="A1047" s="158"/>
      <c r="B1047" s="158"/>
      <c r="C1047" s="158"/>
      <c r="D1047" s="158"/>
      <c r="E1047" s="158">
        <v>2047</v>
      </c>
      <c r="F1047" s="158"/>
      <c r="G1047" s="158"/>
    </row>
    <row r="1048" spans="1:7" x14ac:dyDescent="0.2">
      <c r="A1048" s="158"/>
      <c r="B1048" s="158"/>
      <c r="C1048" s="158"/>
      <c r="D1048" s="158"/>
      <c r="E1048" s="158">
        <v>2048</v>
      </c>
      <c r="F1048" s="158"/>
      <c r="G1048" s="158"/>
    </row>
    <row r="1049" spans="1:7" x14ac:dyDescent="0.2">
      <c r="A1049" s="158"/>
      <c r="B1049" s="158"/>
      <c r="C1049" s="158"/>
      <c r="D1049" s="158"/>
      <c r="E1049" s="158">
        <v>2049</v>
      </c>
      <c r="F1049" s="158"/>
      <c r="G1049" s="158"/>
    </row>
    <row r="1050" spans="1:7" x14ac:dyDescent="0.2">
      <c r="A1050" s="158"/>
      <c r="B1050" s="158"/>
      <c r="C1050" s="158"/>
      <c r="D1050" s="158"/>
      <c r="E1050" s="158">
        <v>2050</v>
      </c>
      <c r="F1050" s="158"/>
      <c r="G1050" s="158"/>
    </row>
  </sheetData>
  <mergeCells count="127">
    <mergeCell ref="Z69:Z70"/>
    <mergeCell ref="Z71:Z73"/>
    <mergeCell ref="Z74:Z76"/>
    <mergeCell ref="Z77:Z79"/>
    <mergeCell ref="Z80:Z82"/>
    <mergeCell ref="Z83:Z85"/>
    <mergeCell ref="S68:Z68"/>
    <mergeCell ref="B110:C110"/>
    <mergeCell ref="V88:V89"/>
    <mergeCell ref="B90:C90"/>
    <mergeCell ref="B91:C91"/>
    <mergeCell ref="B92:C92"/>
    <mergeCell ref="B93:C93"/>
    <mergeCell ref="B94:C94"/>
    <mergeCell ref="B97:C98"/>
    <mergeCell ref="D97:D98"/>
    <mergeCell ref="E97:E98"/>
    <mergeCell ref="F97:M97"/>
    <mergeCell ref="N97:R97"/>
    <mergeCell ref="T88:T89"/>
    <mergeCell ref="U88:U89"/>
    <mergeCell ref="B101:C101"/>
    <mergeCell ref="B102:C102"/>
    <mergeCell ref="B103:C103"/>
    <mergeCell ref="B105:C105"/>
    <mergeCell ref="B99:C99"/>
    <mergeCell ref="B100:C100"/>
    <mergeCell ref="B108:C109"/>
    <mergeCell ref="D108:D109"/>
    <mergeCell ref="E108:E109"/>
    <mergeCell ref="F108:M108"/>
    <mergeCell ref="T80:T82"/>
    <mergeCell ref="U80:U82"/>
    <mergeCell ref="N108:R108"/>
    <mergeCell ref="B80:B81"/>
    <mergeCell ref="B83:B84"/>
    <mergeCell ref="B88:C89"/>
    <mergeCell ref="D88:D89"/>
    <mergeCell ref="E88:E89"/>
    <mergeCell ref="F88:M88"/>
    <mergeCell ref="N88:R88"/>
    <mergeCell ref="S88:S89"/>
    <mergeCell ref="V80:V82"/>
    <mergeCell ref="W80:W82"/>
    <mergeCell ref="X80:X82"/>
    <mergeCell ref="Y80:Y82"/>
    <mergeCell ref="S83:S85"/>
    <mergeCell ref="T83:T85"/>
    <mergeCell ref="U83:U85"/>
    <mergeCell ref="V83:V85"/>
    <mergeCell ref="W83:W85"/>
    <mergeCell ref="X83:X85"/>
    <mergeCell ref="Y83:Y85"/>
    <mergeCell ref="S80:S82"/>
    <mergeCell ref="AC13:AO31"/>
    <mergeCell ref="AC35:AO53"/>
    <mergeCell ref="AC12:AO12"/>
    <mergeCell ref="AC34:AO34"/>
    <mergeCell ref="F62:M62"/>
    <mergeCell ref="N62:R62"/>
    <mergeCell ref="F44:S44"/>
    <mergeCell ref="F45:F46"/>
    <mergeCell ref="G45:N45"/>
    <mergeCell ref="O45:S45"/>
    <mergeCell ref="F26:S26"/>
    <mergeCell ref="F27:F28"/>
    <mergeCell ref="G27:N27"/>
    <mergeCell ref="O27:S27"/>
    <mergeCell ref="B21:C21"/>
    <mergeCell ref="B26:B28"/>
    <mergeCell ref="C26:C28"/>
    <mergeCell ref="D26:D28"/>
    <mergeCell ref="E26:E28"/>
    <mergeCell ref="B64:C64"/>
    <mergeCell ref="B44:B46"/>
    <mergeCell ref="C44:C46"/>
    <mergeCell ref="D44:D46"/>
    <mergeCell ref="E44:E46"/>
    <mergeCell ref="B62:C63"/>
    <mergeCell ref="D62:D63"/>
    <mergeCell ref="E62:E63"/>
    <mergeCell ref="M4:Q4"/>
    <mergeCell ref="N18:R18"/>
    <mergeCell ref="B20:C20"/>
    <mergeCell ref="B4:B5"/>
    <mergeCell ref="C4:C5"/>
    <mergeCell ref="D4:D5"/>
    <mergeCell ref="E4:L4"/>
    <mergeCell ref="B18:C19"/>
    <mergeCell ref="D18:D19"/>
    <mergeCell ref="E18:E19"/>
    <mergeCell ref="F18:M18"/>
    <mergeCell ref="B68:C70"/>
    <mergeCell ref="S69:S70"/>
    <mergeCell ref="T69:T70"/>
    <mergeCell ref="U69:U70"/>
    <mergeCell ref="V69:V70"/>
    <mergeCell ref="W69:W70"/>
    <mergeCell ref="X69:Y69"/>
    <mergeCell ref="D68:D70"/>
    <mergeCell ref="E68:E70"/>
    <mergeCell ref="F68:M69"/>
    <mergeCell ref="N68:R69"/>
    <mergeCell ref="B71:B72"/>
    <mergeCell ref="S71:S73"/>
    <mergeCell ref="T71:T73"/>
    <mergeCell ref="U71:U73"/>
    <mergeCell ref="V71:V73"/>
    <mergeCell ref="W71:W73"/>
    <mergeCell ref="X71:X73"/>
    <mergeCell ref="Y71:Y73"/>
    <mergeCell ref="B74:B75"/>
    <mergeCell ref="B77:B78"/>
    <mergeCell ref="S74:S76"/>
    <mergeCell ref="T74:T76"/>
    <mergeCell ref="U74:U76"/>
    <mergeCell ref="V74:V76"/>
    <mergeCell ref="W74:W76"/>
    <mergeCell ref="X74:X76"/>
    <mergeCell ref="Y74:Y76"/>
    <mergeCell ref="S77:S79"/>
    <mergeCell ref="T77:T79"/>
    <mergeCell ref="U77:U79"/>
    <mergeCell ref="V77:V79"/>
    <mergeCell ref="W77:W79"/>
    <mergeCell ref="X77:X79"/>
    <mergeCell ref="Y77:Y79"/>
  </mergeCells>
  <dataValidations count="7">
    <dataValidation type="list" allowBlank="1" showInputMessage="1" showErrorMessage="1" sqref="C82:R82 C85:R85 C76:R76 C73:R73 C79:R79">
      <formula1>$AM$1:$AM$2</formula1>
    </dataValidation>
    <dataValidation type="list" allowBlank="1" showInputMessage="1" showErrorMessage="1" sqref="T71:T85">
      <formula1>$A$1000:$A$1008</formula1>
    </dataValidation>
    <dataValidation type="list" allowBlank="1" showInputMessage="1" showErrorMessage="1" sqref="U71:U85">
      <formula1>$B$1000:$B$1011</formula1>
    </dataValidation>
    <dataValidation type="list" allowBlank="1" showInputMessage="1" showErrorMessage="1" sqref="V71:V85">
      <formula1>$C$1000:$C$1003</formula1>
    </dataValidation>
    <dataValidation type="list" allowBlank="1" showInputMessage="1" showErrorMessage="1" sqref="X71:X85">
      <formula1>$D$1000:$D$1040</formula1>
    </dataValidation>
    <dataValidation type="list" allowBlank="1" showInputMessage="1" showErrorMessage="1" sqref="Y71:Y85">
      <formula1>$E$1000:$E$1050</formula1>
    </dataValidation>
    <dataValidation type="list" allowBlank="1" showInputMessage="1" showErrorMessage="1" sqref="Z71:Z85">
      <formula1>$F$1000:$F$1004</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O1050"/>
  <sheetViews>
    <sheetView topLeftCell="A85" zoomScale="85" zoomScaleNormal="85" workbookViewId="0">
      <pane xSplit="3" topLeftCell="D1" activePane="topRight" state="frozen"/>
      <selection activeCell="Z13" sqref="Z13:AL31"/>
      <selection pane="topRight" activeCell="S69" sqref="S69:S70"/>
    </sheetView>
  </sheetViews>
  <sheetFormatPr defaultColWidth="9.140625" defaultRowHeight="12.75" x14ac:dyDescent="0.2"/>
  <cols>
    <col min="1" max="1" width="5.7109375" style="130" customWidth="1"/>
    <col min="2" max="2" width="16" style="130" customWidth="1"/>
    <col min="3" max="3" width="17.28515625" style="130" customWidth="1"/>
    <col min="4" max="4" width="15.28515625" style="130" customWidth="1"/>
    <col min="5" max="5" width="15.42578125" style="130" customWidth="1"/>
    <col min="6" max="7" width="12.7109375" style="130" customWidth="1"/>
    <col min="8" max="10" width="12.7109375" style="131" customWidth="1"/>
    <col min="11" max="18" width="12.7109375" style="130" customWidth="1"/>
    <col min="19" max="19" width="13.28515625" style="130" customWidth="1"/>
    <col min="20" max="25" width="12.7109375" style="130" customWidth="1"/>
    <col min="26" max="26" width="15.7109375" style="130" customWidth="1"/>
    <col min="27" max="27" width="4.42578125" style="130" customWidth="1"/>
    <col min="28" max="28" width="4.140625" style="132" customWidth="1"/>
    <col min="29" max="29" width="9.140625" style="153"/>
    <col min="30" max="16384" width="9.140625" style="130"/>
  </cols>
  <sheetData>
    <row r="1" spans="2:41" ht="13.15" x14ac:dyDescent="0.25">
      <c r="AC1" s="133" t="s">
        <v>181</v>
      </c>
      <c r="AD1" s="134"/>
      <c r="AM1" s="159" t="s">
        <v>266</v>
      </c>
    </row>
    <row r="2" spans="2:41" s="136" customFormat="1" ht="15.6" x14ac:dyDescent="0.3">
      <c r="B2" s="121" t="s">
        <v>56</v>
      </c>
      <c r="H2" s="137"/>
      <c r="I2" s="137"/>
      <c r="J2" s="137"/>
      <c r="AB2" s="138"/>
      <c r="AC2" s="139" t="s">
        <v>174</v>
      </c>
      <c r="AD2" s="137"/>
      <c r="AE2" s="137"/>
      <c r="AF2" s="137"/>
      <c r="AG2" s="137"/>
      <c r="AH2" s="137"/>
      <c r="AI2" s="137"/>
      <c r="AJ2" s="137"/>
      <c r="AK2" s="137"/>
      <c r="AM2" s="159" t="s">
        <v>269</v>
      </c>
    </row>
    <row r="3" spans="2:41" s="136" customFormat="1" ht="15.75" customHeight="1" x14ac:dyDescent="0.2">
      <c r="H3" s="137"/>
      <c r="I3" s="137"/>
      <c r="J3" s="137"/>
      <c r="AB3" s="138"/>
      <c r="AC3" s="139" t="s">
        <v>175</v>
      </c>
      <c r="AD3" s="137"/>
      <c r="AE3" s="137"/>
      <c r="AF3" s="137"/>
      <c r="AG3" s="137"/>
      <c r="AH3" s="137"/>
      <c r="AI3" s="137"/>
      <c r="AJ3" s="137"/>
      <c r="AK3" s="137"/>
    </row>
    <row r="4" spans="2:41" s="136" customFormat="1" x14ac:dyDescent="0.2">
      <c r="B4" s="377" t="s">
        <v>152</v>
      </c>
      <c r="C4" s="377" t="s">
        <v>2</v>
      </c>
      <c r="D4" s="377" t="s">
        <v>3</v>
      </c>
      <c r="E4" s="377" t="s">
        <v>4</v>
      </c>
      <c r="F4" s="377"/>
      <c r="G4" s="377"/>
      <c r="H4" s="377"/>
      <c r="I4" s="377"/>
      <c r="J4" s="377"/>
      <c r="K4" s="377"/>
      <c r="L4" s="377"/>
      <c r="M4" s="377" t="s">
        <v>5</v>
      </c>
      <c r="N4" s="377"/>
      <c r="O4" s="377"/>
      <c r="P4" s="377"/>
      <c r="Q4" s="377"/>
      <c r="AB4" s="138"/>
      <c r="AC4" s="139" t="s">
        <v>176</v>
      </c>
      <c r="AD4" s="137"/>
      <c r="AE4" s="137"/>
      <c r="AF4" s="137"/>
      <c r="AG4" s="137"/>
      <c r="AH4" s="137"/>
      <c r="AI4" s="137"/>
      <c r="AJ4" s="137"/>
      <c r="AK4" s="137"/>
    </row>
    <row r="5" spans="2:41" s="136" customFormat="1" ht="25.5" x14ac:dyDescent="0.2">
      <c r="B5" s="377"/>
      <c r="C5" s="377"/>
      <c r="D5" s="377"/>
      <c r="E5" s="170" t="s">
        <v>7</v>
      </c>
      <c r="F5" s="170" t="s">
        <v>8</v>
      </c>
      <c r="G5" s="170" t="s">
        <v>9</v>
      </c>
      <c r="H5" s="170" t="s">
        <v>10</v>
      </c>
      <c r="I5" s="170" t="s">
        <v>11</v>
      </c>
      <c r="J5" s="170" t="s">
        <v>12</v>
      </c>
      <c r="K5" s="170" t="s">
        <v>13</v>
      </c>
      <c r="L5" s="170" t="s">
        <v>14</v>
      </c>
      <c r="M5" s="170" t="s">
        <v>15</v>
      </c>
      <c r="N5" s="170" t="s">
        <v>16</v>
      </c>
      <c r="O5" s="170" t="s">
        <v>17</v>
      </c>
      <c r="P5" s="170" t="s">
        <v>18</v>
      </c>
      <c r="Q5" s="170" t="s">
        <v>19</v>
      </c>
      <c r="AB5" s="138"/>
      <c r="AC5" s="139" t="s">
        <v>177</v>
      </c>
      <c r="AD5" s="137"/>
      <c r="AE5" s="137"/>
      <c r="AF5" s="137"/>
      <c r="AG5" s="137"/>
      <c r="AH5" s="137"/>
      <c r="AI5" s="137"/>
      <c r="AJ5" s="137"/>
      <c r="AK5" s="137"/>
    </row>
    <row r="6" spans="2:41" s="136" customFormat="1" ht="15" customHeight="1" x14ac:dyDescent="0.2">
      <c r="B6" s="170" t="s">
        <v>43</v>
      </c>
      <c r="C6" s="170" t="s">
        <v>34</v>
      </c>
      <c r="D6" s="170" t="s">
        <v>34</v>
      </c>
      <c r="E6" s="170" t="s">
        <v>36</v>
      </c>
      <c r="F6" s="170" t="s">
        <v>35</v>
      </c>
      <c r="G6" s="170" t="s">
        <v>35</v>
      </c>
      <c r="H6" s="170" t="s">
        <v>35</v>
      </c>
      <c r="I6" s="170" t="s">
        <v>35</v>
      </c>
      <c r="J6" s="170" t="s">
        <v>35</v>
      </c>
      <c r="K6" s="170" t="s">
        <v>35</v>
      </c>
      <c r="L6" s="170" t="s">
        <v>35</v>
      </c>
      <c r="M6" s="170" t="s">
        <v>35</v>
      </c>
      <c r="N6" s="170" t="s">
        <v>35</v>
      </c>
      <c r="O6" s="170" t="s">
        <v>35</v>
      </c>
      <c r="P6" s="170" t="s">
        <v>34</v>
      </c>
      <c r="Q6" s="170" t="s">
        <v>34</v>
      </c>
      <c r="AB6" s="138"/>
      <c r="AC6" s="139" t="s">
        <v>178</v>
      </c>
      <c r="AD6" s="137"/>
      <c r="AE6" s="137"/>
      <c r="AF6" s="137"/>
      <c r="AG6" s="137"/>
      <c r="AH6" s="137"/>
      <c r="AI6" s="137"/>
      <c r="AJ6" s="137"/>
      <c r="AK6" s="137"/>
    </row>
    <row r="7" spans="2:41" s="136" customFormat="1" x14ac:dyDescent="0.2">
      <c r="B7" s="17" t="s">
        <v>77</v>
      </c>
      <c r="C7" s="171"/>
      <c r="D7" s="63"/>
      <c r="E7" s="63"/>
      <c r="F7" s="63"/>
      <c r="G7" s="63"/>
      <c r="H7" s="63"/>
      <c r="I7" s="63"/>
      <c r="J7" s="63"/>
      <c r="K7" s="63"/>
      <c r="L7" s="63"/>
      <c r="M7" s="63"/>
      <c r="N7" s="63"/>
      <c r="O7" s="63"/>
      <c r="P7" s="63"/>
      <c r="Q7" s="63"/>
      <c r="AB7" s="138"/>
      <c r="AC7" s="139" t="s">
        <v>179</v>
      </c>
      <c r="AD7" s="137"/>
      <c r="AE7" s="137"/>
      <c r="AF7" s="137"/>
      <c r="AG7" s="137"/>
      <c r="AH7" s="137"/>
      <c r="AI7" s="137"/>
      <c r="AJ7" s="137"/>
      <c r="AK7" s="137"/>
    </row>
    <row r="8" spans="2:41" s="136" customFormat="1" x14ac:dyDescent="0.2">
      <c r="B8" s="17" t="s">
        <v>78</v>
      </c>
      <c r="C8" s="171"/>
      <c r="D8" s="63"/>
      <c r="E8" s="63"/>
      <c r="F8" s="63"/>
      <c r="G8" s="63"/>
      <c r="H8" s="63"/>
      <c r="I8" s="63"/>
      <c r="J8" s="63"/>
      <c r="K8" s="63"/>
      <c r="L8" s="63"/>
      <c r="M8" s="63"/>
      <c r="N8" s="63"/>
      <c r="O8" s="63"/>
      <c r="P8" s="63"/>
      <c r="Q8" s="63"/>
      <c r="AB8" s="138"/>
      <c r="AC8" s="139" t="s">
        <v>180</v>
      </c>
      <c r="AD8" s="137"/>
      <c r="AE8" s="137"/>
      <c r="AF8" s="137"/>
      <c r="AG8" s="137"/>
      <c r="AH8" s="137"/>
      <c r="AI8" s="137"/>
      <c r="AJ8" s="137"/>
      <c r="AK8" s="137"/>
    </row>
    <row r="9" spans="2:41" s="136" customFormat="1" ht="13.15" x14ac:dyDescent="0.25">
      <c r="B9" s="17" t="s">
        <v>79</v>
      </c>
      <c r="C9" s="171"/>
      <c r="D9" s="63"/>
      <c r="E9" s="63"/>
      <c r="F9" s="63"/>
      <c r="G9" s="63"/>
      <c r="H9" s="63"/>
      <c r="I9" s="63"/>
      <c r="J9" s="63"/>
      <c r="K9" s="63"/>
      <c r="L9" s="63"/>
      <c r="M9" s="63"/>
      <c r="N9" s="63"/>
      <c r="O9" s="63"/>
      <c r="P9" s="63"/>
      <c r="Q9" s="63"/>
      <c r="AB9" s="138"/>
      <c r="AC9" s="139"/>
      <c r="AD9" s="137"/>
      <c r="AE9" s="137"/>
      <c r="AF9" s="137"/>
      <c r="AG9" s="137"/>
      <c r="AH9" s="137"/>
      <c r="AI9" s="137"/>
      <c r="AJ9" s="137"/>
      <c r="AK9" s="137"/>
    </row>
    <row r="10" spans="2:41" s="136" customFormat="1" ht="13.15" x14ac:dyDescent="0.25">
      <c r="B10" s="17" t="s">
        <v>80</v>
      </c>
      <c r="C10" s="171"/>
      <c r="D10" s="63"/>
      <c r="E10" s="63"/>
      <c r="F10" s="63"/>
      <c r="G10" s="63"/>
      <c r="H10" s="63"/>
      <c r="I10" s="63"/>
      <c r="J10" s="63"/>
      <c r="K10" s="63"/>
      <c r="L10" s="63"/>
      <c r="M10" s="63"/>
      <c r="N10" s="63"/>
      <c r="O10" s="63"/>
      <c r="P10" s="63"/>
      <c r="Q10" s="63"/>
      <c r="AB10" s="138"/>
      <c r="AC10" s="141" t="s">
        <v>301</v>
      </c>
      <c r="AD10" s="137"/>
      <c r="AE10" s="137"/>
      <c r="AF10" s="137"/>
      <c r="AG10" s="137"/>
      <c r="AH10" s="137"/>
      <c r="AI10" s="137"/>
      <c r="AJ10" s="137"/>
      <c r="AK10" s="137"/>
    </row>
    <row r="11" spans="2:41" s="136" customFormat="1" ht="13.15" x14ac:dyDescent="0.25">
      <c r="B11" s="17" t="s">
        <v>81</v>
      </c>
      <c r="C11" s="171"/>
      <c r="D11" s="63"/>
      <c r="E11" s="63"/>
      <c r="F11" s="63"/>
      <c r="G11" s="63"/>
      <c r="H11" s="63"/>
      <c r="I11" s="63"/>
      <c r="J11" s="63"/>
      <c r="K11" s="63"/>
      <c r="L11" s="63"/>
      <c r="M11" s="63"/>
      <c r="N11" s="63"/>
      <c r="O11" s="63"/>
      <c r="P11" s="63"/>
      <c r="Q11" s="63"/>
      <c r="AB11" s="138"/>
      <c r="AC11" s="139"/>
      <c r="AD11" s="137"/>
      <c r="AE11" s="137"/>
      <c r="AF11" s="137"/>
      <c r="AG11" s="137"/>
      <c r="AH11" s="137"/>
      <c r="AI11" s="137"/>
      <c r="AJ11" s="137"/>
      <c r="AK11" s="137"/>
    </row>
    <row r="12" spans="2:41" s="136" customFormat="1" ht="13.15" x14ac:dyDescent="0.25">
      <c r="B12" s="17" t="s">
        <v>82</v>
      </c>
      <c r="C12" s="171"/>
      <c r="D12" s="63"/>
      <c r="E12" s="63"/>
      <c r="F12" s="63"/>
      <c r="G12" s="63"/>
      <c r="H12" s="63"/>
      <c r="I12" s="63"/>
      <c r="J12" s="63"/>
      <c r="K12" s="63"/>
      <c r="L12" s="63"/>
      <c r="M12" s="63"/>
      <c r="N12" s="63"/>
      <c r="O12" s="63"/>
      <c r="P12" s="63"/>
      <c r="Q12" s="63"/>
      <c r="AB12" s="138"/>
      <c r="AC12" s="329" t="s">
        <v>182</v>
      </c>
      <c r="AD12" s="329"/>
      <c r="AE12" s="329"/>
      <c r="AF12" s="329"/>
      <c r="AG12" s="329"/>
      <c r="AH12" s="329"/>
      <c r="AI12" s="329"/>
      <c r="AJ12" s="329"/>
      <c r="AK12" s="329"/>
      <c r="AL12" s="329"/>
      <c r="AM12" s="329"/>
      <c r="AN12" s="329"/>
      <c r="AO12" s="329"/>
    </row>
    <row r="13" spans="2:41" s="136" customFormat="1" x14ac:dyDescent="0.2">
      <c r="B13" s="17" t="s">
        <v>83</v>
      </c>
      <c r="C13" s="171"/>
      <c r="D13" s="63"/>
      <c r="E13" s="63"/>
      <c r="F13" s="63"/>
      <c r="G13" s="63"/>
      <c r="H13" s="63"/>
      <c r="I13" s="63"/>
      <c r="J13" s="63"/>
      <c r="K13" s="63"/>
      <c r="L13" s="63"/>
      <c r="M13" s="63"/>
      <c r="N13" s="63"/>
      <c r="O13" s="63"/>
      <c r="P13" s="63"/>
      <c r="Q13" s="63"/>
      <c r="AB13" s="138"/>
      <c r="AC13" s="330" t="s">
        <v>183</v>
      </c>
      <c r="AD13" s="330"/>
      <c r="AE13" s="330"/>
      <c r="AF13" s="330"/>
      <c r="AG13" s="330"/>
      <c r="AH13" s="330"/>
      <c r="AI13" s="330"/>
      <c r="AJ13" s="330"/>
      <c r="AK13" s="330"/>
      <c r="AL13" s="330"/>
      <c r="AM13" s="330"/>
      <c r="AN13" s="330"/>
      <c r="AO13" s="330"/>
    </row>
    <row r="14" spans="2:41" s="136" customFormat="1" x14ac:dyDescent="0.2">
      <c r="B14" s="17" t="s">
        <v>84</v>
      </c>
      <c r="C14" s="171"/>
      <c r="D14" s="63"/>
      <c r="E14" s="63"/>
      <c r="F14" s="63"/>
      <c r="G14" s="63"/>
      <c r="H14" s="63"/>
      <c r="I14" s="63"/>
      <c r="J14" s="63"/>
      <c r="K14" s="63"/>
      <c r="L14" s="63"/>
      <c r="M14" s="63"/>
      <c r="N14" s="63"/>
      <c r="O14" s="63"/>
      <c r="P14" s="63"/>
      <c r="Q14" s="63"/>
      <c r="AB14" s="138"/>
      <c r="AC14" s="330"/>
      <c r="AD14" s="330"/>
      <c r="AE14" s="330"/>
      <c r="AF14" s="330"/>
      <c r="AG14" s="330"/>
      <c r="AH14" s="330"/>
      <c r="AI14" s="330"/>
      <c r="AJ14" s="330"/>
      <c r="AK14" s="330"/>
      <c r="AL14" s="330"/>
      <c r="AM14" s="330"/>
      <c r="AN14" s="330"/>
      <c r="AO14" s="330"/>
    </row>
    <row r="15" spans="2:41" s="136" customFormat="1" x14ac:dyDescent="0.2">
      <c r="B15" s="17" t="s">
        <v>85</v>
      </c>
      <c r="C15" s="171"/>
      <c r="D15" s="63"/>
      <c r="E15" s="63"/>
      <c r="F15" s="63"/>
      <c r="G15" s="63"/>
      <c r="H15" s="63"/>
      <c r="I15" s="63"/>
      <c r="J15" s="63"/>
      <c r="K15" s="63"/>
      <c r="L15" s="63"/>
      <c r="M15" s="63"/>
      <c r="N15" s="63"/>
      <c r="O15" s="63"/>
      <c r="P15" s="63"/>
      <c r="Q15" s="63"/>
      <c r="AB15" s="138"/>
      <c r="AC15" s="330"/>
      <c r="AD15" s="330"/>
      <c r="AE15" s="330"/>
      <c r="AF15" s="330"/>
      <c r="AG15" s="330"/>
      <c r="AH15" s="330"/>
      <c r="AI15" s="330"/>
      <c r="AJ15" s="330"/>
      <c r="AK15" s="330"/>
      <c r="AL15" s="330"/>
      <c r="AM15" s="330"/>
      <c r="AN15" s="330"/>
      <c r="AO15" s="330"/>
    </row>
    <row r="16" spans="2:41" s="136" customFormat="1" x14ac:dyDescent="0.2">
      <c r="B16" s="17" t="s">
        <v>86</v>
      </c>
      <c r="C16" s="171"/>
      <c r="D16" s="63"/>
      <c r="E16" s="63"/>
      <c r="F16" s="63"/>
      <c r="G16" s="63"/>
      <c r="H16" s="63"/>
      <c r="I16" s="63"/>
      <c r="J16" s="63"/>
      <c r="K16" s="63"/>
      <c r="L16" s="63"/>
      <c r="M16" s="63"/>
      <c r="N16" s="63"/>
      <c r="O16" s="63"/>
      <c r="P16" s="63"/>
      <c r="Q16" s="63"/>
      <c r="AB16" s="138"/>
      <c r="AC16" s="330"/>
      <c r="AD16" s="330"/>
      <c r="AE16" s="330"/>
      <c r="AF16" s="330"/>
      <c r="AG16" s="330"/>
      <c r="AH16" s="330"/>
      <c r="AI16" s="330"/>
      <c r="AJ16" s="330"/>
      <c r="AK16" s="330"/>
      <c r="AL16" s="330"/>
      <c r="AM16" s="330"/>
      <c r="AN16" s="330"/>
      <c r="AO16" s="330"/>
    </row>
    <row r="17" spans="2:41" s="136" customFormat="1" ht="15.75" customHeight="1" x14ac:dyDescent="0.2">
      <c r="B17" s="145"/>
      <c r="C17" s="145"/>
      <c r="D17" s="145"/>
      <c r="E17" s="145"/>
      <c r="F17" s="145"/>
      <c r="G17" s="145"/>
      <c r="H17" s="143"/>
      <c r="I17" s="137"/>
      <c r="J17" s="137"/>
      <c r="AB17" s="138"/>
      <c r="AC17" s="330"/>
      <c r="AD17" s="330"/>
      <c r="AE17" s="330"/>
      <c r="AF17" s="330"/>
      <c r="AG17" s="330"/>
      <c r="AH17" s="330"/>
      <c r="AI17" s="330"/>
      <c r="AJ17" s="330"/>
      <c r="AK17" s="330"/>
      <c r="AL17" s="330"/>
      <c r="AM17" s="330"/>
      <c r="AN17" s="330"/>
      <c r="AO17" s="330"/>
    </row>
    <row r="18" spans="2:41" s="136" customFormat="1" ht="15" customHeight="1" x14ac:dyDescent="0.2">
      <c r="B18" s="377" t="s">
        <v>59</v>
      </c>
      <c r="C18" s="377"/>
      <c r="D18" s="377" t="s">
        <v>2</v>
      </c>
      <c r="E18" s="377" t="s">
        <v>3</v>
      </c>
      <c r="F18" s="377" t="s">
        <v>4</v>
      </c>
      <c r="G18" s="377"/>
      <c r="H18" s="377"/>
      <c r="I18" s="377"/>
      <c r="J18" s="377"/>
      <c r="K18" s="377"/>
      <c r="L18" s="377"/>
      <c r="M18" s="377"/>
      <c r="N18" s="377" t="s">
        <v>5</v>
      </c>
      <c r="O18" s="377"/>
      <c r="P18" s="377"/>
      <c r="Q18" s="377"/>
      <c r="R18" s="377"/>
      <c r="AB18" s="138"/>
      <c r="AC18" s="330"/>
      <c r="AD18" s="330"/>
      <c r="AE18" s="330"/>
      <c r="AF18" s="330"/>
      <c r="AG18" s="330"/>
      <c r="AH18" s="330"/>
      <c r="AI18" s="330"/>
      <c r="AJ18" s="330"/>
      <c r="AK18" s="330"/>
      <c r="AL18" s="330"/>
      <c r="AM18" s="330"/>
      <c r="AN18" s="330"/>
      <c r="AO18" s="330"/>
    </row>
    <row r="19" spans="2:41" s="136" customFormat="1" ht="25.5" x14ac:dyDescent="0.2">
      <c r="B19" s="377"/>
      <c r="C19" s="377"/>
      <c r="D19" s="377"/>
      <c r="E19" s="377"/>
      <c r="F19" s="170" t="s">
        <v>7</v>
      </c>
      <c r="G19" s="170" t="s">
        <v>8</v>
      </c>
      <c r="H19" s="170" t="s">
        <v>9</v>
      </c>
      <c r="I19" s="170" t="s">
        <v>10</v>
      </c>
      <c r="J19" s="170" t="s">
        <v>11</v>
      </c>
      <c r="K19" s="170" t="s">
        <v>12</v>
      </c>
      <c r="L19" s="170" t="s">
        <v>13</v>
      </c>
      <c r="M19" s="170" t="s">
        <v>14</v>
      </c>
      <c r="N19" s="170" t="s">
        <v>15</v>
      </c>
      <c r="O19" s="170" t="s">
        <v>16</v>
      </c>
      <c r="P19" s="170" t="s">
        <v>17</v>
      </c>
      <c r="Q19" s="170" t="s">
        <v>18</v>
      </c>
      <c r="R19" s="170" t="s">
        <v>19</v>
      </c>
      <c r="AB19" s="138"/>
      <c r="AC19" s="330"/>
      <c r="AD19" s="330"/>
      <c r="AE19" s="330"/>
      <c r="AF19" s="330"/>
      <c r="AG19" s="330"/>
      <c r="AH19" s="330"/>
      <c r="AI19" s="330"/>
      <c r="AJ19" s="330"/>
      <c r="AK19" s="330"/>
      <c r="AL19" s="330"/>
      <c r="AM19" s="330"/>
      <c r="AN19" s="330"/>
      <c r="AO19" s="330"/>
    </row>
    <row r="20" spans="2:41" s="136" customFormat="1" ht="15.75" customHeight="1" x14ac:dyDescent="0.2">
      <c r="B20" s="377" t="s">
        <v>43</v>
      </c>
      <c r="C20" s="377"/>
      <c r="D20" s="170" t="s">
        <v>46</v>
      </c>
      <c r="E20" s="170" t="s">
        <v>46</v>
      </c>
      <c r="F20" s="170" t="s">
        <v>44</v>
      </c>
      <c r="G20" s="170" t="s">
        <v>45</v>
      </c>
      <c r="H20" s="170" t="s">
        <v>45</v>
      </c>
      <c r="I20" s="170" t="s">
        <v>45</v>
      </c>
      <c r="J20" s="170" t="s">
        <v>45</v>
      </c>
      <c r="K20" s="170" t="s">
        <v>45</v>
      </c>
      <c r="L20" s="170" t="s">
        <v>45</v>
      </c>
      <c r="M20" s="170" t="s">
        <v>45</v>
      </c>
      <c r="N20" s="170" t="s">
        <v>45</v>
      </c>
      <c r="O20" s="170" t="s">
        <v>45</v>
      </c>
      <c r="P20" s="170" t="s">
        <v>45</v>
      </c>
      <c r="Q20" s="170" t="s">
        <v>46</v>
      </c>
      <c r="R20" s="170" t="s">
        <v>46</v>
      </c>
      <c r="AB20" s="138"/>
      <c r="AC20" s="330"/>
      <c r="AD20" s="330"/>
      <c r="AE20" s="330"/>
      <c r="AF20" s="330"/>
      <c r="AG20" s="330"/>
      <c r="AH20" s="330"/>
      <c r="AI20" s="330"/>
      <c r="AJ20" s="330"/>
      <c r="AK20" s="330"/>
      <c r="AL20" s="330"/>
      <c r="AM20" s="330"/>
      <c r="AN20" s="330"/>
      <c r="AO20" s="330"/>
    </row>
    <row r="21" spans="2:41" s="136" customFormat="1" x14ac:dyDescent="0.2">
      <c r="B21" s="378" t="s">
        <v>47</v>
      </c>
      <c r="C21" s="378"/>
      <c r="D21" s="127">
        <v>1</v>
      </c>
      <c r="E21" s="127">
        <v>1</v>
      </c>
      <c r="F21" s="127">
        <v>1</v>
      </c>
      <c r="G21" s="127">
        <v>1</v>
      </c>
      <c r="H21" s="127">
        <v>1</v>
      </c>
      <c r="I21" s="127">
        <v>1</v>
      </c>
      <c r="J21" s="127">
        <v>1</v>
      </c>
      <c r="K21" s="127">
        <v>1</v>
      </c>
      <c r="L21" s="127">
        <v>1</v>
      </c>
      <c r="M21" s="127">
        <v>1</v>
      </c>
      <c r="N21" s="127">
        <v>1</v>
      </c>
      <c r="O21" s="127">
        <v>1</v>
      </c>
      <c r="P21" s="127">
        <v>1</v>
      </c>
      <c r="Q21" s="127">
        <v>1</v>
      </c>
      <c r="R21" s="127">
        <v>1</v>
      </c>
      <c r="AB21" s="138"/>
      <c r="AC21" s="330"/>
      <c r="AD21" s="330"/>
      <c r="AE21" s="330"/>
      <c r="AF21" s="330"/>
      <c r="AG21" s="330"/>
      <c r="AH21" s="330"/>
      <c r="AI21" s="330"/>
      <c r="AJ21" s="330"/>
      <c r="AK21" s="330"/>
      <c r="AL21" s="330"/>
      <c r="AM21" s="330"/>
      <c r="AN21" s="330"/>
      <c r="AO21" s="330"/>
    </row>
    <row r="22" spans="2:41" s="136" customFormat="1" ht="15.75" customHeight="1" x14ac:dyDescent="0.2">
      <c r="B22" s="145"/>
      <c r="C22" s="145"/>
      <c r="D22" s="145"/>
      <c r="E22" s="145"/>
      <c r="F22" s="145"/>
      <c r="G22" s="145"/>
      <c r="H22" s="143"/>
      <c r="I22" s="137"/>
      <c r="J22" s="137"/>
      <c r="AB22" s="138"/>
      <c r="AC22" s="330"/>
      <c r="AD22" s="330"/>
      <c r="AE22" s="330"/>
      <c r="AF22" s="330"/>
      <c r="AG22" s="330"/>
      <c r="AH22" s="330"/>
      <c r="AI22" s="330"/>
      <c r="AJ22" s="330"/>
      <c r="AK22" s="330"/>
      <c r="AL22" s="330"/>
      <c r="AM22" s="330"/>
      <c r="AN22" s="330"/>
      <c r="AO22" s="330"/>
    </row>
    <row r="23" spans="2:41" s="136" customFormat="1" ht="15.75" customHeight="1" x14ac:dyDescent="0.2">
      <c r="B23" s="145"/>
      <c r="C23" s="145"/>
      <c r="D23" s="145"/>
      <c r="E23" s="145"/>
      <c r="F23" s="145"/>
      <c r="G23" s="145"/>
      <c r="H23" s="143"/>
      <c r="I23" s="137"/>
      <c r="J23" s="137"/>
      <c r="AB23" s="138"/>
      <c r="AC23" s="330"/>
      <c r="AD23" s="330"/>
      <c r="AE23" s="330"/>
      <c r="AF23" s="330"/>
      <c r="AG23" s="330"/>
      <c r="AH23" s="330"/>
      <c r="AI23" s="330"/>
      <c r="AJ23" s="330"/>
      <c r="AK23" s="330"/>
      <c r="AL23" s="330"/>
      <c r="AM23" s="330"/>
      <c r="AN23" s="330"/>
      <c r="AO23" s="330"/>
    </row>
    <row r="24" spans="2:41" s="136" customFormat="1" ht="15.75" customHeight="1" x14ac:dyDescent="0.25">
      <c r="B24" s="121" t="s">
        <v>117</v>
      </c>
      <c r="E24" s="145"/>
      <c r="F24" s="145"/>
      <c r="G24" s="145"/>
      <c r="H24" s="143"/>
      <c r="I24" s="137"/>
      <c r="J24" s="137"/>
      <c r="AB24" s="138"/>
      <c r="AC24" s="330"/>
      <c r="AD24" s="330"/>
      <c r="AE24" s="330"/>
      <c r="AF24" s="330"/>
      <c r="AG24" s="330"/>
      <c r="AH24" s="330"/>
      <c r="AI24" s="330"/>
      <c r="AJ24" s="330"/>
      <c r="AK24" s="330"/>
      <c r="AL24" s="330"/>
      <c r="AM24" s="330"/>
      <c r="AN24" s="330"/>
      <c r="AO24" s="330"/>
    </row>
    <row r="25" spans="2:41" s="136" customFormat="1" ht="15.75" customHeight="1" x14ac:dyDescent="0.2">
      <c r="B25" s="145"/>
      <c r="C25" s="145"/>
      <c r="D25" s="145"/>
      <c r="E25" s="145"/>
      <c r="F25" s="145"/>
      <c r="G25" s="145"/>
      <c r="H25" s="143"/>
      <c r="I25" s="137"/>
      <c r="J25" s="137"/>
      <c r="AB25" s="138"/>
      <c r="AC25" s="330"/>
      <c r="AD25" s="330"/>
      <c r="AE25" s="330"/>
      <c r="AF25" s="330"/>
      <c r="AG25" s="330"/>
      <c r="AH25" s="330"/>
      <c r="AI25" s="330"/>
      <c r="AJ25" s="330"/>
      <c r="AK25" s="330"/>
      <c r="AL25" s="330"/>
      <c r="AM25" s="330"/>
      <c r="AN25" s="330"/>
      <c r="AO25" s="330"/>
    </row>
    <row r="26" spans="2:41" s="136" customFormat="1" ht="15.75" customHeight="1" x14ac:dyDescent="0.2">
      <c r="B26" s="379" t="s">
        <v>152</v>
      </c>
      <c r="C26" s="377" t="s">
        <v>118</v>
      </c>
      <c r="D26" s="377" t="s">
        <v>150</v>
      </c>
      <c r="E26" s="382" t="s">
        <v>111</v>
      </c>
      <c r="F26" s="383" t="s">
        <v>60</v>
      </c>
      <c r="G26" s="383"/>
      <c r="H26" s="383"/>
      <c r="I26" s="383"/>
      <c r="J26" s="383"/>
      <c r="K26" s="383"/>
      <c r="L26" s="383"/>
      <c r="M26" s="383"/>
      <c r="N26" s="383"/>
      <c r="O26" s="383"/>
      <c r="P26" s="383"/>
      <c r="Q26" s="383"/>
      <c r="R26" s="383"/>
      <c r="S26" s="384"/>
      <c r="AB26" s="138"/>
      <c r="AC26" s="330"/>
      <c r="AD26" s="330"/>
      <c r="AE26" s="330"/>
      <c r="AF26" s="330"/>
      <c r="AG26" s="330"/>
      <c r="AH26" s="330"/>
      <c r="AI26" s="330"/>
      <c r="AJ26" s="330"/>
      <c r="AK26" s="330"/>
      <c r="AL26" s="330"/>
      <c r="AM26" s="330"/>
      <c r="AN26" s="330"/>
      <c r="AO26" s="330"/>
    </row>
    <row r="27" spans="2:41" s="136" customFormat="1" ht="15" customHeight="1" x14ac:dyDescent="0.2">
      <c r="B27" s="380"/>
      <c r="C27" s="377"/>
      <c r="D27" s="377"/>
      <c r="E27" s="382"/>
      <c r="F27" s="385" t="s">
        <v>3</v>
      </c>
      <c r="G27" s="385" t="s">
        <v>4</v>
      </c>
      <c r="H27" s="385"/>
      <c r="I27" s="385"/>
      <c r="J27" s="385"/>
      <c r="K27" s="385"/>
      <c r="L27" s="385"/>
      <c r="M27" s="385"/>
      <c r="N27" s="385"/>
      <c r="O27" s="385" t="s">
        <v>5</v>
      </c>
      <c r="P27" s="385"/>
      <c r="Q27" s="385"/>
      <c r="R27" s="385"/>
      <c r="S27" s="385"/>
      <c r="AB27" s="138"/>
      <c r="AC27" s="330"/>
      <c r="AD27" s="330"/>
      <c r="AE27" s="330"/>
      <c r="AF27" s="330"/>
      <c r="AG27" s="330"/>
      <c r="AH27" s="330"/>
      <c r="AI27" s="330"/>
      <c r="AJ27" s="330"/>
      <c r="AK27" s="330"/>
      <c r="AL27" s="330"/>
      <c r="AM27" s="330"/>
      <c r="AN27" s="330"/>
      <c r="AO27" s="330"/>
    </row>
    <row r="28" spans="2:41" s="136" customFormat="1" ht="25.5" x14ac:dyDescent="0.2">
      <c r="B28" s="381"/>
      <c r="C28" s="377"/>
      <c r="D28" s="377"/>
      <c r="E28" s="383"/>
      <c r="F28" s="385"/>
      <c r="G28" s="172" t="s">
        <v>7</v>
      </c>
      <c r="H28" s="172" t="s">
        <v>8</v>
      </c>
      <c r="I28" s="172" t="s">
        <v>9</v>
      </c>
      <c r="J28" s="172" t="s">
        <v>10</v>
      </c>
      <c r="K28" s="172" t="s">
        <v>11</v>
      </c>
      <c r="L28" s="172" t="s">
        <v>12</v>
      </c>
      <c r="M28" s="172" t="s">
        <v>13</v>
      </c>
      <c r="N28" s="172" t="s">
        <v>14</v>
      </c>
      <c r="O28" s="172" t="s">
        <v>15</v>
      </c>
      <c r="P28" s="172" t="s">
        <v>16</v>
      </c>
      <c r="Q28" s="172" t="s">
        <v>17</v>
      </c>
      <c r="R28" s="172" t="s">
        <v>18</v>
      </c>
      <c r="S28" s="172" t="s">
        <v>19</v>
      </c>
      <c r="AB28" s="138"/>
      <c r="AC28" s="330"/>
      <c r="AD28" s="330"/>
      <c r="AE28" s="330"/>
      <c r="AF28" s="330"/>
      <c r="AG28" s="330"/>
      <c r="AH28" s="330"/>
      <c r="AI28" s="330"/>
      <c r="AJ28" s="330"/>
      <c r="AK28" s="330"/>
      <c r="AL28" s="330"/>
      <c r="AM28" s="330"/>
      <c r="AN28" s="330"/>
      <c r="AO28" s="330"/>
    </row>
    <row r="29" spans="2:41" s="137" customFormat="1" x14ac:dyDescent="0.2">
      <c r="B29" s="173" t="s">
        <v>43</v>
      </c>
      <c r="C29" s="174" t="s">
        <v>119</v>
      </c>
      <c r="D29" s="172" t="s">
        <v>221</v>
      </c>
      <c r="E29" s="172" t="s">
        <v>221</v>
      </c>
      <c r="F29" s="172" t="s">
        <v>48</v>
      </c>
      <c r="G29" s="172" t="s">
        <v>48</v>
      </c>
      <c r="H29" s="172" t="s">
        <v>48</v>
      </c>
      <c r="I29" s="172" t="s">
        <v>48</v>
      </c>
      <c r="J29" s="172" t="s">
        <v>48</v>
      </c>
      <c r="K29" s="172" t="s">
        <v>48</v>
      </c>
      <c r="L29" s="172" t="s">
        <v>48</v>
      </c>
      <c r="M29" s="172" t="s">
        <v>48</v>
      </c>
      <c r="N29" s="172" t="s">
        <v>48</v>
      </c>
      <c r="O29" s="172" t="s">
        <v>48</v>
      </c>
      <c r="P29" s="172" t="s">
        <v>48</v>
      </c>
      <c r="Q29" s="172" t="s">
        <v>48</v>
      </c>
      <c r="R29" s="172" t="s">
        <v>48</v>
      </c>
      <c r="S29" s="172" t="s">
        <v>48</v>
      </c>
      <c r="AB29" s="181"/>
      <c r="AC29" s="330"/>
      <c r="AD29" s="330"/>
      <c r="AE29" s="330"/>
      <c r="AF29" s="330"/>
      <c r="AG29" s="330"/>
      <c r="AH29" s="330"/>
      <c r="AI29" s="330"/>
      <c r="AJ29" s="330"/>
      <c r="AK29" s="330"/>
      <c r="AL29" s="330"/>
      <c r="AM29" s="330"/>
      <c r="AN29" s="330"/>
      <c r="AO29" s="330"/>
    </row>
    <row r="30" spans="2:41" s="136" customFormat="1" ht="15.75" customHeight="1" x14ac:dyDescent="0.2">
      <c r="B30" s="18" t="s">
        <v>219</v>
      </c>
      <c r="C30" s="175"/>
      <c r="D30" s="175"/>
      <c r="E30" s="176"/>
      <c r="F30" s="177"/>
      <c r="G30" s="177"/>
      <c r="H30" s="177"/>
      <c r="I30" s="177"/>
      <c r="J30" s="177"/>
      <c r="K30" s="177"/>
      <c r="L30" s="177"/>
      <c r="M30" s="177"/>
      <c r="N30" s="177"/>
      <c r="O30" s="177"/>
      <c r="P30" s="177"/>
      <c r="Q30" s="177"/>
      <c r="R30" s="177"/>
      <c r="S30" s="177"/>
      <c r="AB30" s="138"/>
      <c r="AC30" s="330"/>
      <c r="AD30" s="330"/>
      <c r="AE30" s="330"/>
      <c r="AF30" s="330"/>
      <c r="AG30" s="330"/>
      <c r="AH30" s="330"/>
      <c r="AI30" s="330"/>
      <c r="AJ30" s="330"/>
      <c r="AK30" s="330"/>
      <c r="AL30" s="330"/>
      <c r="AM30" s="330"/>
      <c r="AN30" s="330"/>
      <c r="AO30" s="330"/>
    </row>
    <row r="31" spans="2:41" s="136" customFormat="1" ht="15.75" customHeight="1" x14ac:dyDescent="0.2">
      <c r="B31" s="18" t="s">
        <v>122</v>
      </c>
      <c r="C31" s="175"/>
      <c r="D31" s="175"/>
      <c r="E31" s="176"/>
      <c r="F31" s="177"/>
      <c r="G31" s="177"/>
      <c r="H31" s="177"/>
      <c r="I31" s="177"/>
      <c r="J31" s="177"/>
      <c r="K31" s="177"/>
      <c r="L31" s="177"/>
      <c r="M31" s="177"/>
      <c r="N31" s="177"/>
      <c r="O31" s="177"/>
      <c r="P31" s="177"/>
      <c r="Q31" s="177"/>
      <c r="R31" s="177"/>
      <c r="S31" s="177"/>
      <c r="AB31" s="138"/>
      <c r="AC31" s="330"/>
      <c r="AD31" s="330"/>
      <c r="AE31" s="330"/>
      <c r="AF31" s="330"/>
      <c r="AG31" s="330"/>
      <c r="AH31" s="330"/>
      <c r="AI31" s="330"/>
      <c r="AJ31" s="330"/>
      <c r="AK31" s="330"/>
      <c r="AL31" s="330"/>
      <c r="AM31" s="330"/>
      <c r="AN31" s="330"/>
      <c r="AO31" s="330"/>
    </row>
    <row r="32" spans="2:41" s="136" customFormat="1" ht="15.75" customHeight="1" x14ac:dyDescent="0.25">
      <c r="B32" s="18" t="s">
        <v>123</v>
      </c>
      <c r="C32" s="175"/>
      <c r="D32" s="175"/>
      <c r="E32" s="176"/>
      <c r="F32" s="177"/>
      <c r="G32" s="177"/>
      <c r="H32" s="177"/>
      <c r="I32" s="177"/>
      <c r="J32" s="177"/>
      <c r="K32" s="177"/>
      <c r="L32" s="177"/>
      <c r="M32" s="177"/>
      <c r="N32" s="177"/>
      <c r="O32" s="177"/>
      <c r="P32" s="177"/>
      <c r="Q32" s="177"/>
      <c r="R32" s="177"/>
      <c r="S32" s="177"/>
      <c r="AB32" s="138"/>
      <c r="AC32" s="139"/>
    </row>
    <row r="33" spans="2:41" s="136" customFormat="1" ht="15.75" customHeight="1" x14ac:dyDescent="0.25">
      <c r="B33" s="18" t="s">
        <v>124</v>
      </c>
      <c r="C33" s="175"/>
      <c r="D33" s="175"/>
      <c r="E33" s="176"/>
      <c r="F33" s="177"/>
      <c r="G33" s="177"/>
      <c r="H33" s="177"/>
      <c r="I33" s="177"/>
      <c r="J33" s="177"/>
      <c r="K33" s="177"/>
      <c r="L33" s="177"/>
      <c r="M33" s="177"/>
      <c r="N33" s="177"/>
      <c r="O33" s="177"/>
      <c r="P33" s="177"/>
      <c r="Q33" s="177"/>
      <c r="R33" s="177"/>
      <c r="S33" s="177"/>
      <c r="AB33" s="138"/>
      <c r="AC33" s="139"/>
    </row>
    <row r="34" spans="2:41" s="136" customFormat="1" ht="15.75" customHeight="1" x14ac:dyDescent="0.25">
      <c r="B34" s="18" t="s">
        <v>125</v>
      </c>
      <c r="C34" s="175"/>
      <c r="D34" s="175"/>
      <c r="E34" s="176"/>
      <c r="F34" s="177"/>
      <c r="G34" s="177"/>
      <c r="H34" s="177"/>
      <c r="I34" s="177"/>
      <c r="J34" s="177"/>
      <c r="K34" s="177"/>
      <c r="L34" s="177"/>
      <c r="M34" s="177"/>
      <c r="N34" s="177"/>
      <c r="O34" s="177"/>
      <c r="P34" s="177"/>
      <c r="Q34" s="177"/>
      <c r="R34" s="177"/>
      <c r="S34" s="177"/>
      <c r="AB34" s="138"/>
      <c r="AC34" s="329" t="s">
        <v>184</v>
      </c>
      <c r="AD34" s="329"/>
      <c r="AE34" s="329"/>
      <c r="AF34" s="329"/>
      <c r="AG34" s="329"/>
      <c r="AH34" s="329"/>
      <c r="AI34" s="329"/>
      <c r="AJ34" s="329"/>
      <c r="AK34" s="329"/>
      <c r="AL34" s="329"/>
      <c r="AM34" s="329"/>
      <c r="AN34" s="329"/>
      <c r="AO34" s="329"/>
    </row>
    <row r="35" spans="2:41" s="136" customFormat="1" ht="15.75" customHeight="1" x14ac:dyDescent="0.2">
      <c r="B35" s="18" t="s">
        <v>126</v>
      </c>
      <c r="C35" s="175"/>
      <c r="D35" s="175"/>
      <c r="E35" s="176"/>
      <c r="F35" s="177"/>
      <c r="G35" s="177"/>
      <c r="H35" s="177"/>
      <c r="I35" s="177"/>
      <c r="J35" s="177"/>
      <c r="K35" s="177"/>
      <c r="L35" s="177"/>
      <c r="M35" s="177"/>
      <c r="N35" s="177"/>
      <c r="O35" s="177"/>
      <c r="P35" s="177"/>
      <c r="Q35" s="177"/>
      <c r="R35" s="177"/>
      <c r="S35" s="177"/>
      <c r="AB35" s="138"/>
      <c r="AC35" s="330" t="s">
        <v>183</v>
      </c>
      <c r="AD35" s="330"/>
      <c r="AE35" s="330"/>
      <c r="AF35" s="330"/>
      <c r="AG35" s="330"/>
      <c r="AH35" s="330"/>
      <c r="AI35" s="330"/>
      <c r="AJ35" s="330"/>
      <c r="AK35" s="330"/>
      <c r="AL35" s="330"/>
      <c r="AM35" s="330"/>
      <c r="AN35" s="330"/>
      <c r="AO35" s="330"/>
    </row>
    <row r="36" spans="2:41" s="136" customFormat="1" ht="15.75" customHeight="1" x14ac:dyDescent="0.2">
      <c r="B36" s="18" t="s">
        <v>127</v>
      </c>
      <c r="C36" s="175"/>
      <c r="D36" s="175"/>
      <c r="E36" s="176"/>
      <c r="F36" s="177"/>
      <c r="G36" s="177"/>
      <c r="H36" s="177"/>
      <c r="I36" s="177"/>
      <c r="J36" s="177"/>
      <c r="K36" s="177"/>
      <c r="L36" s="177"/>
      <c r="M36" s="177"/>
      <c r="N36" s="177"/>
      <c r="O36" s="177"/>
      <c r="P36" s="177"/>
      <c r="Q36" s="177"/>
      <c r="R36" s="177"/>
      <c r="S36" s="177"/>
      <c r="AB36" s="138"/>
      <c r="AC36" s="330"/>
      <c r="AD36" s="330"/>
      <c r="AE36" s="330"/>
      <c r="AF36" s="330"/>
      <c r="AG36" s="330"/>
      <c r="AH36" s="330"/>
      <c r="AI36" s="330"/>
      <c r="AJ36" s="330"/>
      <c r="AK36" s="330"/>
      <c r="AL36" s="330"/>
      <c r="AM36" s="330"/>
      <c r="AN36" s="330"/>
      <c r="AO36" s="330"/>
    </row>
    <row r="37" spans="2:41" s="136" customFormat="1" ht="15.75" customHeight="1" x14ac:dyDescent="0.2">
      <c r="B37" s="18" t="s">
        <v>128</v>
      </c>
      <c r="C37" s="175"/>
      <c r="D37" s="175"/>
      <c r="E37" s="176"/>
      <c r="F37" s="177"/>
      <c r="G37" s="177"/>
      <c r="H37" s="177"/>
      <c r="I37" s="177"/>
      <c r="J37" s="177"/>
      <c r="K37" s="177"/>
      <c r="L37" s="177"/>
      <c r="M37" s="177"/>
      <c r="N37" s="177"/>
      <c r="O37" s="177"/>
      <c r="P37" s="177"/>
      <c r="Q37" s="177"/>
      <c r="R37" s="177"/>
      <c r="S37" s="177"/>
      <c r="AB37" s="138"/>
      <c r="AC37" s="330"/>
      <c r="AD37" s="330"/>
      <c r="AE37" s="330"/>
      <c r="AF37" s="330"/>
      <c r="AG37" s="330"/>
      <c r="AH37" s="330"/>
      <c r="AI37" s="330"/>
      <c r="AJ37" s="330"/>
      <c r="AK37" s="330"/>
      <c r="AL37" s="330"/>
      <c r="AM37" s="330"/>
      <c r="AN37" s="330"/>
      <c r="AO37" s="330"/>
    </row>
    <row r="38" spans="2:41" s="136" customFormat="1" ht="15.75" customHeight="1" x14ac:dyDescent="0.2">
      <c r="B38" s="18" t="s">
        <v>129</v>
      </c>
      <c r="C38" s="175"/>
      <c r="D38" s="175"/>
      <c r="E38" s="176"/>
      <c r="F38" s="177"/>
      <c r="G38" s="177"/>
      <c r="H38" s="177"/>
      <c r="I38" s="177"/>
      <c r="J38" s="177"/>
      <c r="K38" s="177"/>
      <c r="L38" s="177"/>
      <c r="M38" s="177"/>
      <c r="N38" s="177"/>
      <c r="O38" s="177"/>
      <c r="P38" s="177"/>
      <c r="Q38" s="177"/>
      <c r="R38" s="177"/>
      <c r="S38" s="177"/>
      <c r="AB38" s="138"/>
      <c r="AC38" s="330"/>
      <c r="AD38" s="330"/>
      <c r="AE38" s="330"/>
      <c r="AF38" s="330"/>
      <c r="AG38" s="330"/>
      <c r="AH38" s="330"/>
      <c r="AI38" s="330"/>
      <c r="AJ38" s="330"/>
      <c r="AK38" s="330"/>
      <c r="AL38" s="330"/>
      <c r="AM38" s="330"/>
      <c r="AN38" s="330"/>
      <c r="AO38" s="330"/>
    </row>
    <row r="39" spans="2:41" s="136" customFormat="1" ht="15.75" customHeight="1" x14ac:dyDescent="0.2">
      <c r="B39" s="18" t="s">
        <v>130</v>
      </c>
      <c r="C39" s="175"/>
      <c r="D39" s="175"/>
      <c r="E39" s="176"/>
      <c r="F39" s="177"/>
      <c r="G39" s="177"/>
      <c r="H39" s="177"/>
      <c r="I39" s="177"/>
      <c r="J39" s="177"/>
      <c r="K39" s="177"/>
      <c r="L39" s="177"/>
      <c r="M39" s="177"/>
      <c r="N39" s="177"/>
      <c r="O39" s="177"/>
      <c r="P39" s="177"/>
      <c r="Q39" s="177"/>
      <c r="R39" s="177"/>
      <c r="S39" s="177"/>
      <c r="AB39" s="138"/>
      <c r="AC39" s="330"/>
      <c r="AD39" s="330"/>
      <c r="AE39" s="330"/>
      <c r="AF39" s="330"/>
      <c r="AG39" s="330"/>
      <c r="AH39" s="330"/>
      <c r="AI39" s="330"/>
      <c r="AJ39" s="330"/>
      <c r="AK39" s="330"/>
      <c r="AL39" s="330"/>
      <c r="AM39" s="330"/>
      <c r="AN39" s="330"/>
      <c r="AO39" s="330"/>
    </row>
    <row r="40" spans="2:41" s="136" customFormat="1" ht="15.75" customHeight="1" x14ac:dyDescent="0.2">
      <c r="B40" s="145"/>
      <c r="C40" s="145"/>
      <c r="D40" s="145"/>
      <c r="E40" s="145"/>
      <c r="F40" s="145"/>
      <c r="G40" s="145"/>
      <c r="H40" s="143"/>
      <c r="I40" s="137"/>
      <c r="J40" s="137"/>
      <c r="AB40" s="138"/>
      <c r="AC40" s="330"/>
      <c r="AD40" s="330"/>
      <c r="AE40" s="330"/>
      <c r="AF40" s="330"/>
      <c r="AG40" s="330"/>
      <c r="AH40" s="330"/>
      <c r="AI40" s="330"/>
      <c r="AJ40" s="330"/>
      <c r="AK40" s="330"/>
      <c r="AL40" s="330"/>
      <c r="AM40" s="330"/>
      <c r="AN40" s="330"/>
      <c r="AO40" s="330"/>
    </row>
    <row r="41" spans="2:41" s="136" customFormat="1" ht="15.75" customHeight="1" x14ac:dyDescent="0.2">
      <c r="B41" s="145"/>
      <c r="C41" s="145"/>
      <c r="D41" s="145"/>
      <c r="E41" s="145"/>
      <c r="F41" s="145"/>
      <c r="G41" s="145"/>
      <c r="H41" s="143"/>
      <c r="I41" s="137"/>
      <c r="J41" s="137"/>
      <c r="AB41" s="138"/>
      <c r="AC41" s="330"/>
      <c r="AD41" s="330"/>
      <c r="AE41" s="330"/>
      <c r="AF41" s="330"/>
      <c r="AG41" s="330"/>
      <c r="AH41" s="330"/>
      <c r="AI41" s="330"/>
      <c r="AJ41" s="330"/>
      <c r="AK41" s="330"/>
      <c r="AL41" s="330"/>
      <c r="AM41" s="330"/>
      <c r="AN41" s="330"/>
      <c r="AO41" s="330"/>
    </row>
    <row r="42" spans="2:41" s="136" customFormat="1" ht="15.75" customHeight="1" x14ac:dyDescent="0.25">
      <c r="B42" s="121" t="s">
        <v>120</v>
      </c>
      <c r="E42" s="145"/>
      <c r="F42" s="145"/>
      <c r="G42" s="145"/>
      <c r="H42" s="143"/>
      <c r="I42" s="137"/>
      <c r="J42" s="137"/>
      <c r="AB42" s="138"/>
      <c r="AC42" s="330"/>
      <c r="AD42" s="330"/>
      <c r="AE42" s="330"/>
      <c r="AF42" s="330"/>
      <c r="AG42" s="330"/>
      <c r="AH42" s="330"/>
      <c r="AI42" s="330"/>
      <c r="AJ42" s="330"/>
      <c r="AK42" s="330"/>
      <c r="AL42" s="330"/>
      <c r="AM42" s="330"/>
      <c r="AN42" s="330"/>
      <c r="AO42" s="330"/>
    </row>
    <row r="43" spans="2:41" s="136" customFormat="1" ht="15.75" customHeight="1" x14ac:dyDescent="0.2">
      <c r="B43" s="145"/>
      <c r="C43" s="145"/>
      <c r="D43" s="145"/>
      <c r="E43" s="145"/>
      <c r="F43" s="145"/>
      <c r="G43" s="145"/>
      <c r="H43" s="143"/>
      <c r="I43" s="137"/>
      <c r="J43" s="137"/>
      <c r="AB43" s="138"/>
      <c r="AC43" s="330"/>
      <c r="AD43" s="330"/>
      <c r="AE43" s="330"/>
      <c r="AF43" s="330"/>
      <c r="AG43" s="330"/>
      <c r="AH43" s="330"/>
      <c r="AI43" s="330"/>
      <c r="AJ43" s="330"/>
      <c r="AK43" s="330"/>
      <c r="AL43" s="330"/>
      <c r="AM43" s="330"/>
      <c r="AN43" s="330"/>
      <c r="AO43" s="330"/>
    </row>
    <row r="44" spans="2:41" s="136" customFormat="1" ht="15.75" customHeight="1" x14ac:dyDescent="0.2">
      <c r="B44" s="379" t="s">
        <v>152</v>
      </c>
      <c r="C44" s="377" t="s">
        <v>131</v>
      </c>
      <c r="D44" s="377" t="s">
        <v>150</v>
      </c>
      <c r="E44" s="377" t="s">
        <v>111</v>
      </c>
      <c r="F44" s="377" t="s">
        <v>60</v>
      </c>
      <c r="G44" s="377"/>
      <c r="H44" s="377"/>
      <c r="I44" s="377"/>
      <c r="J44" s="377"/>
      <c r="K44" s="377"/>
      <c r="L44" s="377"/>
      <c r="M44" s="377"/>
      <c r="N44" s="377"/>
      <c r="O44" s="377"/>
      <c r="P44" s="377"/>
      <c r="Q44" s="377"/>
      <c r="R44" s="377"/>
      <c r="S44" s="377"/>
      <c r="AB44" s="138"/>
      <c r="AC44" s="330"/>
      <c r="AD44" s="330"/>
      <c r="AE44" s="330"/>
      <c r="AF44" s="330"/>
      <c r="AG44" s="330"/>
      <c r="AH44" s="330"/>
      <c r="AI44" s="330"/>
      <c r="AJ44" s="330"/>
      <c r="AK44" s="330"/>
      <c r="AL44" s="330"/>
      <c r="AM44" s="330"/>
      <c r="AN44" s="330"/>
      <c r="AO44" s="330"/>
    </row>
    <row r="45" spans="2:41" s="136" customFormat="1" ht="15" customHeight="1" x14ac:dyDescent="0.2">
      <c r="B45" s="380"/>
      <c r="C45" s="377"/>
      <c r="D45" s="377"/>
      <c r="E45" s="377"/>
      <c r="F45" s="377" t="s">
        <v>3</v>
      </c>
      <c r="G45" s="377" t="s">
        <v>4</v>
      </c>
      <c r="H45" s="377"/>
      <c r="I45" s="377"/>
      <c r="J45" s="377"/>
      <c r="K45" s="377"/>
      <c r="L45" s="377"/>
      <c r="M45" s="377"/>
      <c r="N45" s="377"/>
      <c r="O45" s="377" t="s">
        <v>5</v>
      </c>
      <c r="P45" s="377"/>
      <c r="Q45" s="377"/>
      <c r="R45" s="377"/>
      <c r="S45" s="377"/>
      <c r="AB45" s="138"/>
      <c r="AC45" s="330"/>
      <c r="AD45" s="330"/>
      <c r="AE45" s="330"/>
      <c r="AF45" s="330"/>
      <c r="AG45" s="330"/>
      <c r="AH45" s="330"/>
      <c r="AI45" s="330"/>
      <c r="AJ45" s="330"/>
      <c r="AK45" s="330"/>
      <c r="AL45" s="330"/>
      <c r="AM45" s="330"/>
      <c r="AN45" s="330"/>
      <c r="AO45" s="330"/>
    </row>
    <row r="46" spans="2:41" s="136" customFormat="1" ht="25.5" x14ac:dyDescent="0.2">
      <c r="B46" s="381"/>
      <c r="C46" s="377"/>
      <c r="D46" s="377"/>
      <c r="E46" s="377"/>
      <c r="F46" s="377"/>
      <c r="G46" s="170" t="s">
        <v>7</v>
      </c>
      <c r="H46" s="170" t="s">
        <v>8</v>
      </c>
      <c r="I46" s="170" t="s">
        <v>9</v>
      </c>
      <c r="J46" s="170" t="s">
        <v>10</v>
      </c>
      <c r="K46" s="170" t="s">
        <v>11</v>
      </c>
      <c r="L46" s="170" t="s">
        <v>12</v>
      </c>
      <c r="M46" s="170" t="s">
        <v>13</v>
      </c>
      <c r="N46" s="170" t="s">
        <v>14</v>
      </c>
      <c r="O46" s="170" t="s">
        <v>15</v>
      </c>
      <c r="P46" s="170" t="s">
        <v>16</v>
      </c>
      <c r="Q46" s="170" t="s">
        <v>17</v>
      </c>
      <c r="R46" s="170" t="s">
        <v>18</v>
      </c>
      <c r="S46" s="170" t="s">
        <v>19</v>
      </c>
      <c r="AB46" s="138"/>
      <c r="AC46" s="330"/>
      <c r="AD46" s="330"/>
      <c r="AE46" s="330"/>
      <c r="AF46" s="330"/>
      <c r="AG46" s="330"/>
      <c r="AH46" s="330"/>
      <c r="AI46" s="330"/>
      <c r="AJ46" s="330"/>
      <c r="AK46" s="330"/>
      <c r="AL46" s="330"/>
      <c r="AM46" s="330"/>
      <c r="AN46" s="330"/>
      <c r="AO46" s="330"/>
    </row>
    <row r="47" spans="2:41" s="137" customFormat="1" x14ac:dyDescent="0.2">
      <c r="B47" s="170" t="s">
        <v>43</v>
      </c>
      <c r="C47" s="170" t="s">
        <v>35</v>
      </c>
      <c r="D47" s="170" t="s">
        <v>45</v>
      </c>
      <c r="E47" s="170" t="s">
        <v>45</v>
      </c>
      <c r="F47" s="170" t="s">
        <v>48</v>
      </c>
      <c r="G47" s="170" t="s">
        <v>48</v>
      </c>
      <c r="H47" s="170" t="s">
        <v>48</v>
      </c>
      <c r="I47" s="170" t="s">
        <v>48</v>
      </c>
      <c r="J47" s="170" t="s">
        <v>48</v>
      </c>
      <c r="K47" s="170" t="s">
        <v>48</v>
      </c>
      <c r="L47" s="170" t="s">
        <v>48</v>
      </c>
      <c r="M47" s="170" t="s">
        <v>48</v>
      </c>
      <c r="N47" s="170" t="s">
        <v>48</v>
      </c>
      <c r="O47" s="170" t="s">
        <v>48</v>
      </c>
      <c r="P47" s="170" t="s">
        <v>48</v>
      </c>
      <c r="Q47" s="170" t="s">
        <v>48</v>
      </c>
      <c r="R47" s="170" t="s">
        <v>48</v>
      </c>
      <c r="S47" s="170" t="s">
        <v>48</v>
      </c>
      <c r="AB47" s="181"/>
      <c r="AC47" s="330"/>
      <c r="AD47" s="330"/>
      <c r="AE47" s="330"/>
      <c r="AF47" s="330"/>
      <c r="AG47" s="330"/>
      <c r="AH47" s="330"/>
      <c r="AI47" s="330"/>
      <c r="AJ47" s="330"/>
      <c r="AK47" s="330"/>
      <c r="AL47" s="330"/>
      <c r="AM47" s="330"/>
      <c r="AN47" s="330"/>
      <c r="AO47" s="330"/>
    </row>
    <row r="48" spans="2:41" s="136" customFormat="1" ht="15.75" customHeight="1" x14ac:dyDescent="0.2">
      <c r="B48" s="18" t="s">
        <v>121</v>
      </c>
      <c r="C48" s="178"/>
      <c r="D48" s="178"/>
      <c r="E48" s="179"/>
      <c r="F48" s="180"/>
      <c r="G48" s="180"/>
      <c r="H48" s="180"/>
      <c r="I48" s="180"/>
      <c r="J48" s="180"/>
      <c r="K48" s="180"/>
      <c r="L48" s="180"/>
      <c r="M48" s="180"/>
      <c r="N48" s="180"/>
      <c r="O48" s="180"/>
      <c r="P48" s="180"/>
      <c r="Q48" s="180"/>
      <c r="R48" s="180"/>
      <c r="S48" s="180"/>
      <c r="AB48" s="138"/>
      <c r="AC48" s="330"/>
      <c r="AD48" s="330"/>
      <c r="AE48" s="330"/>
      <c r="AF48" s="330"/>
      <c r="AG48" s="330"/>
      <c r="AH48" s="330"/>
      <c r="AI48" s="330"/>
      <c r="AJ48" s="330"/>
      <c r="AK48" s="330"/>
      <c r="AL48" s="330"/>
      <c r="AM48" s="330"/>
      <c r="AN48" s="330"/>
      <c r="AO48" s="330"/>
    </row>
    <row r="49" spans="2:41" s="136" customFormat="1" ht="15.75" customHeight="1" x14ac:dyDescent="0.2">
      <c r="B49" s="18" t="s">
        <v>122</v>
      </c>
      <c r="C49" s="175"/>
      <c r="D49" s="175"/>
      <c r="E49" s="176"/>
      <c r="F49" s="177"/>
      <c r="G49" s="177"/>
      <c r="H49" s="177"/>
      <c r="I49" s="177"/>
      <c r="J49" s="177"/>
      <c r="K49" s="177"/>
      <c r="L49" s="177"/>
      <c r="M49" s="177"/>
      <c r="N49" s="177"/>
      <c r="O49" s="177"/>
      <c r="P49" s="177"/>
      <c r="Q49" s="177"/>
      <c r="R49" s="177"/>
      <c r="S49" s="177"/>
      <c r="AB49" s="138"/>
      <c r="AC49" s="330"/>
      <c r="AD49" s="330"/>
      <c r="AE49" s="330"/>
      <c r="AF49" s="330"/>
      <c r="AG49" s="330"/>
      <c r="AH49" s="330"/>
      <c r="AI49" s="330"/>
      <c r="AJ49" s="330"/>
      <c r="AK49" s="330"/>
      <c r="AL49" s="330"/>
      <c r="AM49" s="330"/>
      <c r="AN49" s="330"/>
      <c r="AO49" s="330"/>
    </row>
    <row r="50" spans="2:41" s="136" customFormat="1" ht="15.75" customHeight="1" x14ac:dyDescent="0.2">
      <c r="B50" s="18" t="s">
        <v>123</v>
      </c>
      <c r="C50" s="175"/>
      <c r="D50" s="175"/>
      <c r="E50" s="176"/>
      <c r="F50" s="177"/>
      <c r="G50" s="177"/>
      <c r="H50" s="177"/>
      <c r="I50" s="177"/>
      <c r="J50" s="177"/>
      <c r="K50" s="177"/>
      <c r="L50" s="177"/>
      <c r="M50" s="177"/>
      <c r="N50" s="177"/>
      <c r="O50" s="177"/>
      <c r="P50" s="177"/>
      <c r="Q50" s="177"/>
      <c r="R50" s="177"/>
      <c r="S50" s="177"/>
      <c r="AB50" s="138"/>
      <c r="AC50" s="330"/>
      <c r="AD50" s="330"/>
      <c r="AE50" s="330"/>
      <c r="AF50" s="330"/>
      <c r="AG50" s="330"/>
      <c r="AH50" s="330"/>
      <c r="AI50" s="330"/>
      <c r="AJ50" s="330"/>
      <c r="AK50" s="330"/>
      <c r="AL50" s="330"/>
      <c r="AM50" s="330"/>
      <c r="AN50" s="330"/>
      <c r="AO50" s="330"/>
    </row>
    <row r="51" spans="2:41" s="136" customFormat="1" ht="15.75" customHeight="1" x14ac:dyDescent="0.2">
      <c r="B51" s="18" t="s">
        <v>124</v>
      </c>
      <c r="C51" s="175"/>
      <c r="D51" s="175"/>
      <c r="E51" s="176"/>
      <c r="F51" s="177"/>
      <c r="G51" s="177"/>
      <c r="H51" s="177"/>
      <c r="I51" s="177"/>
      <c r="J51" s="177"/>
      <c r="K51" s="177"/>
      <c r="L51" s="177"/>
      <c r="M51" s="177"/>
      <c r="N51" s="177"/>
      <c r="O51" s="177"/>
      <c r="P51" s="177"/>
      <c r="Q51" s="177"/>
      <c r="R51" s="177"/>
      <c r="S51" s="177"/>
      <c r="AB51" s="138"/>
      <c r="AC51" s="330"/>
      <c r="AD51" s="330"/>
      <c r="AE51" s="330"/>
      <c r="AF51" s="330"/>
      <c r="AG51" s="330"/>
      <c r="AH51" s="330"/>
      <c r="AI51" s="330"/>
      <c r="AJ51" s="330"/>
      <c r="AK51" s="330"/>
      <c r="AL51" s="330"/>
      <c r="AM51" s="330"/>
      <c r="AN51" s="330"/>
      <c r="AO51" s="330"/>
    </row>
    <row r="52" spans="2:41" s="136" customFormat="1" ht="15.75" customHeight="1" x14ac:dyDescent="0.2">
      <c r="B52" s="18" t="s">
        <v>125</v>
      </c>
      <c r="C52" s="175"/>
      <c r="D52" s="175"/>
      <c r="E52" s="176"/>
      <c r="F52" s="177"/>
      <c r="G52" s="177"/>
      <c r="H52" s="177"/>
      <c r="I52" s="177"/>
      <c r="J52" s="177"/>
      <c r="K52" s="177"/>
      <c r="L52" s="177"/>
      <c r="M52" s="177"/>
      <c r="N52" s="177"/>
      <c r="O52" s="177"/>
      <c r="P52" s="177"/>
      <c r="Q52" s="177"/>
      <c r="R52" s="177"/>
      <c r="S52" s="177"/>
      <c r="AB52" s="138"/>
      <c r="AC52" s="330"/>
      <c r="AD52" s="330"/>
      <c r="AE52" s="330"/>
      <c r="AF52" s="330"/>
      <c r="AG52" s="330"/>
      <c r="AH52" s="330"/>
      <c r="AI52" s="330"/>
      <c r="AJ52" s="330"/>
      <c r="AK52" s="330"/>
      <c r="AL52" s="330"/>
      <c r="AM52" s="330"/>
      <c r="AN52" s="330"/>
      <c r="AO52" s="330"/>
    </row>
    <row r="53" spans="2:41" s="136" customFormat="1" ht="15.75" customHeight="1" x14ac:dyDescent="0.2">
      <c r="B53" s="18" t="s">
        <v>126</v>
      </c>
      <c r="C53" s="175"/>
      <c r="D53" s="175"/>
      <c r="E53" s="176"/>
      <c r="F53" s="177"/>
      <c r="G53" s="177"/>
      <c r="H53" s="177"/>
      <c r="I53" s="177"/>
      <c r="J53" s="177"/>
      <c r="K53" s="177"/>
      <c r="L53" s="177"/>
      <c r="M53" s="177"/>
      <c r="N53" s="177"/>
      <c r="O53" s="177"/>
      <c r="P53" s="177"/>
      <c r="Q53" s="177"/>
      <c r="R53" s="177"/>
      <c r="S53" s="177"/>
      <c r="AB53" s="138"/>
      <c r="AC53" s="330"/>
      <c r="AD53" s="330"/>
      <c r="AE53" s="330"/>
      <c r="AF53" s="330"/>
      <c r="AG53" s="330"/>
      <c r="AH53" s="330"/>
      <c r="AI53" s="330"/>
      <c r="AJ53" s="330"/>
      <c r="AK53" s="330"/>
      <c r="AL53" s="330"/>
      <c r="AM53" s="330"/>
      <c r="AN53" s="330"/>
      <c r="AO53" s="330"/>
    </row>
    <row r="54" spans="2:41" s="136" customFormat="1" ht="15.75" customHeight="1" x14ac:dyDescent="0.25">
      <c r="B54" s="18" t="s">
        <v>127</v>
      </c>
      <c r="C54" s="175"/>
      <c r="D54" s="175"/>
      <c r="E54" s="176"/>
      <c r="F54" s="177"/>
      <c r="G54" s="177"/>
      <c r="H54" s="177"/>
      <c r="I54" s="177"/>
      <c r="J54" s="177"/>
      <c r="K54" s="177"/>
      <c r="L54" s="177"/>
      <c r="M54" s="177"/>
      <c r="N54" s="177"/>
      <c r="O54" s="177"/>
      <c r="P54" s="177"/>
      <c r="Q54" s="177"/>
      <c r="R54" s="177"/>
      <c r="S54" s="177"/>
      <c r="AB54" s="138"/>
      <c r="AC54" s="139"/>
    </row>
    <row r="55" spans="2:41" s="136" customFormat="1" ht="15.75" customHeight="1" x14ac:dyDescent="0.25">
      <c r="B55" s="18" t="s">
        <v>128</v>
      </c>
      <c r="C55" s="175"/>
      <c r="D55" s="175"/>
      <c r="E55" s="176"/>
      <c r="F55" s="177"/>
      <c r="G55" s="177"/>
      <c r="H55" s="177"/>
      <c r="I55" s="177"/>
      <c r="J55" s="177"/>
      <c r="K55" s="177"/>
      <c r="L55" s="177"/>
      <c r="M55" s="177"/>
      <c r="N55" s="177"/>
      <c r="O55" s="177"/>
      <c r="P55" s="177"/>
      <c r="Q55" s="177"/>
      <c r="R55" s="177"/>
      <c r="S55" s="177"/>
      <c r="AB55" s="138"/>
      <c r="AC55" s="139"/>
    </row>
    <row r="56" spans="2:41" s="136" customFormat="1" ht="15.75" customHeight="1" x14ac:dyDescent="0.25">
      <c r="B56" s="18" t="s">
        <v>129</v>
      </c>
      <c r="C56" s="175"/>
      <c r="D56" s="175"/>
      <c r="E56" s="176"/>
      <c r="F56" s="177"/>
      <c r="G56" s="177"/>
      <c r="H56" s="177"/>
      <c r="I56" s="177"/>
      <c r="J56" s="177"/>
      <c r="K56" s="177"/>
      <c r="L56" s="177"/>
      <c r="M56" s="177"/>
      <c r="N56" s="177"/>
      <c r="O56" s="177"/>
      <c r="P56" s="177"/>
      <c r="Q56" s="177"/>
      <c r="R56" s="177"/>
      <c r="S56" s="177"/>
      <c r="AB56" s="138"/>
      <c r="AC56" s="139"/>
    </row>
    <row r="57" spans="2:41" s="136" customFormat="1" ht="15.75" customHeight="1" x14ac:dyDescent="0.25">
      <c r="B57" s="18" t="s">
        <v>130</v>
      </c>
      <c r="C57" s="175"/>
      <c r="D57" s="175"/>
      <c r="E57" s="176"/>
      <c r="F57" s="177"/>
      <c r="G57" s="177"/>
      <c r="H57" s="177"/>
      <c r="I57" s="177"/>
      <c r="J57" s="177"/>
      <c r="K57" s="177"/>
      <c r="L57" s="177"/>
      <c r="M57" s="177"/>
      <c r="N57" s="177"/>
      <c r="O57" s="177"/>
      <c r="P57" s="177"/>
      <c r="Q57" s="177"/>
      <c r="R57" s="177"/>
      <c r="S57" s="177"/>
      <c r="AB57" s="138"/>
      <c r="AC57" s="139"/>
    </row>
    <row r="58" spans="2:41" s="136" customFormat="1" ht="15.75" customHeight="1" x14ac:dyDescent="0.25">
      <c r="B58" s="145"/>
      <c r="C58" s="145"/>
      <c r="D58" s="145"/>
      <c r="E58" s="145"/>
      <c r="F58" s="145"/>
      <c r="G58" s="145"/>
      <c r="H58" s="143"/>
      <c r="I58" s="137"/>
      <c r="J58" s="137"/>
      <c r="AB58" s="138"/>
      <c r="AC58" s="139"/>
    </row>
    <row r="59" spans="2:41" s="136" customFormat="1" ht="15.75" customHeight="1" x14ac:dyDescent="0.25">
      <c r="B59" s="145"/>
      <c r="C59" s="145"/>
      <c r="D59" s="145"/>
      <c r="E59" s="145"/>
      <c r="F59" s="145"/>
      <c r="G59" s="145"/>
      <c r="H59" s="143"/>
      <c r="I59" s="137"/>
      <c r="J59" s="137"/>
      <c r="AB59" s="138"/>
      <c r="AC59" s="139"/>
    </row>
    <row r="60" spans="2:41" s="136" customFormat="1" ht="15.75" customHeight="1" x14ac:dyDescent="0.3">
      <c r="B60" s="121" t="s">
        <v>58</v>
      </c>
      <c r="C60" s="145"/>
      <c r="D60" s="145"/>
      <c r="E60" s="145"/>
      <c r="F60" s="145"/>
      <c r="G60" s="145"/>
      <c r="H60" s="143"/>
      <c r="I60" s="137"/>
      <c r="J60" s="137"/>
      <c r="AB60" s="138"/>
      <c r="AC60" s="139"/>
    </row>
    <row r="61" spans="2:41" s="136" customFormat="1" ht="15.75" customHeight="1" x14ac:dyDescent="0.25">
      <c r="B61" s="145"/>
      <c r="C61" s="145"/>
      <c r="D61" s="145"/>
      <c r="E61" s="145"/>
      <c r="F61" s="145"/>
      <c r="G61" s="145"/>
      <c r="H61" s="143"/>
      <c r="I61" s="137"/>
      <c r="J61" s="137"/>
      <c r="AB61" s="138"/>
      <c r="AC61" s="139"/>
    </row>
    <row r="62" spans="2:41" x14ac:dyDescent="0.2">
      <c r="B62" s="308" t="s">
        <v>149</v>
      </c>
      <c r="C62" s="309"/>
      <c r="D62" s="303" t="s">
        <v>2</v>
      </c>
      <c r="E62" s="303" t="s">
        <v>3</v>
      </c>
      <c r="F62" s="303" t="s">
        <v>4</v>
      </c>
      <c r="G62" s="303"/>
      <c r="H62" s="303"/>
      <c r="I62" s="303"/>
      <c r="J62" s="303"/>
      <c r="K62" s="303"/>
      <c r="L62" s="303"/>
      <c r="M62" s="303"/>
      <c r="N62" s="303" t="s">
        <v>5</v>
      </c>
      <c r="O62" s="303"/>
      <c r="P62" s="303"/>
      <c r="Q62" s="303"/>
      <c r="R62" s="303"/>
    </row>
    <row r="63" spans="2:41" ht="25.5" x14ac:dyDescent="0.2">
      <c r="B63" s="310"/>
      <c r="C63" s="311"/>
      <c r="D63" s="303"/>
      <c r="E63" s="303"/>
      <c r="F63" s="78" t="s">
        <v>7</v>
      </c>
      <c r="G63" s="78" t="s">
        <v>8</v>
      </c>
      <c r="H63" s="78" t="s">
        <v>9</v>
      </c>
      <c r="I63" s="78" t="s">
        <v>10</v>
      </c>
      <c r="J63" s="78" t="s">
        <v>11</v>
      </c>
      <c r="K63" s="78" t="s">
        <v>12</v>
      </c>
      <c r="L63" s="78" t="s">
        <v>13</v>
      </c>
      <c r="M63" s="78" t="s">
        <v>14</v>
      </c>
      <c r="N63" s="78" t="s">
        <v>15</v>
      </c>
      <c r="O63" s="78" t="s">
        <v>16</v>
      </c>
      <c r="P63" s="78" t="s">
        <v>17</v>
      </c>
      <c r="Q63" s="78" t="s">
        <v>18</v>
      </c>
      <c r="R63" s="78" t="s">
        <v>19</v>
      </c>
    </row>
    <row r="64" spans="2:41" ht="13.15" x14ac:dyDescent="0.25">
      <c r="B64" s="304" t="s">
        <v>34</v>
      </c>
      <c r="C64" s="305"/>
      <c r="D64" s="168">
        <f>SUM(C7:C16)*D21+SUMPRODUCT(C30:C39,D30:D39)+SUMPRODUCT(C48:C57,D48:D57)</f>
        <v>0</v>
      </c>
      <c r="E64" s="168">
        <f t="shared" ref="E64:R64" si="0">SUM(D7:D16)*E21+SUMPRODUCT($C$30:$C$39,$E$30:$E$39,F30:F39)+SUMPRODUCT($C$48:$C$57,$E$48:$E$57,F48:F57)</f>
        <v>0</v>
      </c>
      <c r="F64" s="168">
        <f t="shared" si="0"/>
        <v>0</v>
      </c>
      <c r="G64" s="168">
        <f t="shared" si="0"/>
        <v>0</v>
      </c>
      <c r="H64" s="168">
        <f t="shared" si="0"/>
        <v>0</v>
      </c>
      <c r="I64" s="168">
        <f t="shared" si="0"/>
        <v>0</v>
      </c>
      <c r="J64" s="168">
        <f t="shared" si="0"/>
        <v>0</v>
      </c>
      <c r="K64" s="168">
        <f t="shared" si="0"/>
        <v>0</v>
      </c>
      <c r="L64" s="168">
        <f t="shared" si="0"/>
        <v>0</v>
      </c>
      <c r="M64" s="168">
        <f t="shared" si="0"/>
        <v>0</v>
      </c>
      <c r="N64" s="168">
        <f t="shared" si="0"/>
        <v>0</v>
      </c>
      <c r="O64" s="168">
        <f t="shared" si="0"/>
        <v>0</v>
      </c>
      <c r="P64" s="168">
        <f t="shared" si="0"/>
        <v>0</v>
      </c>
      <c r="Q64" s="168">
        <f t="shared" si="0"/>
        <v>0</v>
      </c>
      <c r="R64" s="168">
        <f t="shared" si="0"/>
        <v>0</v>
      </c>
    </row>
    <row r="67" spans="2:26" ht="15.6" x14ac:dyDescent="0.3">
      <c r="B67" s="117" t="s">
        <v>268</v>
      </c>
      <c r="C67" s="182"/>
      <c r="D67" s="182"/>
      <c r="E67" s="182"/>
      <c r="F67" s="182"/>
      <c r="G67" s="182"/>
      <c r="H67" s="183"/>
      <c r="I67" s="184"/>
      <c r="J67" s="184"/>
      <c r="K67" s="101"/>
      <c r="L67" s="101"/>
      <c r="M67" s="101"/>
      <c r="N67" s="101"/>
      <c r="O67" s="101"/>
      <c r="P67" s="101"/>
      <c r="Q67" s="101"/>
      <c r="R67" s="101"/>
      <c r="S67" s="185"/>
      <c r="T67" s="185"/>
      <c r="U67" s="185"/>
      <c r="V67" s="185"/>
      <c r="W67" s="185"/>
      <c r="X67" s="185"/>
      <c r="Y67" s="185"/>
      <c r="Z67" s="185"/>
    </row>
    <row r="68" spans="2:26" x14ac:dyDescent="0.2">
      <c r="B68" s="312" t="s">
        <v>256</v>
      </c>
      <c r="C68" s="313"/>
      <c r="D68" s="318" t="s">
        <v>2</v>
      </c>
      <c r="E68" s="318" t="s">
        <v>3</v>
      </c>
      <c r="F68" s="321" t="s">
        <v>4</v>
      </c>
      <c r="G68" s="322"/>
      <c r="H68" s="322"/>
      <c r="I68" s="322"/>
      <c r="J68" s="322"/>
      <c r="K68" s="322"/>
      <c r="L68" s="322"/>
      <c r="M68" s="323"/>
      <c r="N68" s="321" t="s">
        <v>5</v>
      </c>
      <c r="O68" s="322"/>
      <c r="P68" s="322"/>
      <c r="Q68" s="322"/>
      <c r="R68" s="323"/>
      <c r="S68" s="345" t="s">
        <v>271</v>
      </c>
      <c r="T68" s="346"/>
      <c r="U68" s="346"/>
      <c r="V68" s="346"/>
      <c r="W68" s="346"/>
      <c r="X68" s="346"/>
      <c r="Y68" s="346"/>
      <c r="Z68" s="347"/>
    </row>
    <row r="69" spans="2:26" x14ac:dyDescent="0.2">
      <c r="B69" s="314"/>
      <c r="C69" s="315"/>
      <c r="D69" s="319"/>
      <c r="E69" s="319"/>
      <c r="F69" s="324"/>
      <c r="G69" s="325"/>
      <c r="H69" s="325"/>
      <c r="I69" s="325"/>
      <c r="J69" s="325"/>
      <c r="K69" s="325"/>
      <c r="L69" s="325"/>
      <c r="M69" s="326"/>
      <c r="N69" s="324"/>
      <c r="O69" s="325"/>
      <c r="P69" s="325"/>
      <c r="Q69" s="325"/>
      <c r="R69" s="326"/>
      <c r="S69" s="303" t="s">
        <v>280</v>
      </c>
      <c r="T69" s="303" t="s">
        <v>257</v>
      </c>
      <c r="U69" s="303" t="s">
        <v>258</v>
      </c>
      <c r="V69" s="303" t="s">
        <v>259</v>
      </c>
      <c r="W69" s="303" t="s">
        <v>260</v>
      </c>
      <c r="X69" s="303" t="s">
        <v>261</v>
      </c>
      <c r="Y69" s="303"/>
      <c r="Z69" s="303" t="s">
        <v>311</v>
      </c>
    </row>
    <row r="70" spans="2:26" ht="25.5" x14ac:dyDescent="0.2">
      <c r="B70" s="316"/>
      <c r="C70" s="317"/>
      <c r="D70" s="320"/>
      <c r="E70" s="320"/>
      <c r="F70" s="78" t="s">
        <v>7</v>
      </c>
      <c r="G70" s="78" t="s">
        <v>8</v>
      </c>
      <c r="H70" s="78" t="s">
        <v>9</v>
      </c>
      <c r="I70" s="78" t="s">
        <v>10</v>
      </c>
      <c r="J70" s="78" t="s">
        <v>11</v>
      </c>
      <c r="K70" s="78" t="s">
        <v>12</v>
      </c>
      <c r="L70" s="78" t="s">
        <v>13</v>
      </c>
      <c r="M70" s="78" t="s">
        <v>14</v>
      </c>
      <c r="N70" s="78" t="s">
        <v>15</v>
      </c>
      <c r="O70" s="78" t="s">
        <v>16</v>
      </c>
      <c r="P70" s="78" t="s">
        <v>17</v>
      </c>
      <c r="Q70" s="78" t="s">
        <v>18</v>
      </c>
      <c r="R70" s="78" t="s">
        <v>19</v>
      </c>
      <c r="S70" s="303"/>
      <c r="T70" s="303"/>
      <c r="U70" s="303"/>
      <c r="V70" s="303"/>
      <c r="W70" s="303"/>
      <c r="X70" s="226" t="s">
        <v>262</v>
      </c>
      <c r="Y70" s="226" t="s">
        <v>263</v>
      </c>
      <c r="Z70" s="303"/>
    </row>
    <row r="71" spans="2:26" x14ac:dyDescent="0.2">
      <c r="B71" s="306" t="s">
        <v>276</v>
      </c>
      <c r="C71" s="151" t="s">
        <v>253</v>
      </c>
      <c r="D71" s="186"/>
      <c r="E71" s="147"/>
      <c r="F71" s="147"/>
      <c r="G71" s="147"/>
      <c r="H71" s="147"/>
      <c r="I71" s="147"/>
      <c r="J71" s="147"/>
      <c r="K71" s="147"/>
      <c r="L71" s="147"/>
      <c r="M71" s="147"/>
      <c r="N71" s="147"/>
      <c r="O71" s="147"/>
      <c r="P71" s="147"/>
      <c r="Q71" s="147"/>
      <c r="R71" s="147"/>
      <c r="S71" s="338"/>
      <c r="T71" s="298"/>
      <c r="U71" s="298"/>
      <c r="V71" s="298"/>
      <c r="W71" s="298"/>
      <c r="X71" s="297"/>
      <c r="Y71" s="297"/>
      <c r="Z71" s="298"/>
    </row>
    <row r="72" spans="2:26" x14ac:dyDescent="0.2">
      <c r="B72" s="306"/>
      <c r="C72" s="151" t="s">
        <v>252</v>
      </c>
      <c r="D72" s="186"/>
      <c r="E72" s="147"/>
      <c r="F72" s="147"/>
      <c r="G72" s="147"/>
      <c r="H72" s="147"/>
      <c r="I72" s="147"/>
      <c r="J72" s="147"/>
      <c r="K72" s="147"/>
      <c r="L72" s="147"/>
      <c r="M72" s="147"/>
      <c r="N72" s="147"/>
      <c r="O72" s="147"/>
      <c r="P72" s="147"/>
      <c r="Q72" s="147"/>
      <c r="R72" s="147"/>
      <c r="S72" s="338"/>
      <c r="T72" s="298"/>
      <c r="U72" s="298"/>
      <c r="V72" s="298"/>
      <c r="W72" s="298"/>
      <c r="X72" s="297"/>
      <c r="Y72" s="297"/>
      <c r="Z72" s="298"/>
    </row>
    <row r="73" spans="2:26" x14ac:dyDescent="0.2">
      <c r="B73" s="187" t="s">
        <v>278</v>
      </c>
      <c r="C73" s="146" t="s">
        <v>269</v>
      </c>
      <c r="D73" s="131" t="s">
        <v>269</v>
      </c>
      <c r="E73" s="146" t="s">
        <v>269</v>
      </c>
      <c r="F73" s="146" t="s">
        <v>269</v>
      </c>
      <c r="G73" s="146" t="s">
        <v>269</v>
      </c>
      <c r="H73" s="146" t="s">
        <v>269</v>
      </c>
      <c r="I73" s="146" t="s">
        <v>269</v>
      </c>
      <c r="J73" s="146" t="s">
        <v>269</v>
      </c>
      <c r="K73" s="146" t="s">
        <v>269</v>
      </c>
      <c r="L73" s="146" t="s">
        <v>269</v>
      </c>
      <c r="M73" s="146" t="s">
        <v>269</v>
      </c>
      <c r="N73" s="146" t="s">
        <v>269</v>
      </c>
      <c r="O73" s="146" t="s">
        <v>269</v>
      </c>
      <c r="P73" s="146" t="s">
        <v>269</v>
      </c>
      <c r="Q73" s="146" t="s">
        <v>269</v>
      </c>
      <c r="R73" s="146" t="s">
        <v>269</v>
      </c>
      <c r="S73" s="338"/>
      <c r="T73" s="298"/>
      <c r="U73" s="298"/>
      <c r="V73" s="298"/>
      <c r="W73" s="298"/>
      <c r="X73" s="297"/>
      <c r="Y73" s="297"/>
      <c r="Z73" s="298"/>
    </row>
    <row r="74" spans="2:26" x14ac:dyDescent="0.2">
      <c r="B74" s="306" t="s">
        <v>274</v>
      </c>
      <c r="C74" s="151" t="s">
        <v>253</v>
      </c>
      <c r="D74" s="186"/>
      <c r="E74" s="147"/>
      <c r="F74" s="147"/>
      <c r="G74" s="147"/>
      <c r="H74" s="147"/>
      <c r="I74" s="147"/>
      <c r="J74" s="147"/>
      <c r="K74" s="147"/>
      <c r="L74" s="147"/>
      <c r="M74" s="147"/>
      <c r="N74" s="147"/>
      <c r="O74" s="147"/>
      <c r="P74" s="147"/>
      <c r="Q74" s="147"/>
      <c r="R74" s="147"/>
      <c r="S74" s="338"/>
      <c r="T74" s="298"/>
      <c r="U74" s="298"/>
      <c r="V74" s="298"/>
      <c r="W74" s="298"/>
      <c r="X74" s="297"/>
      <c r="Y74" s="297"/>
      <c r="Z74" s="298"/>
    </row>
    <row r="75" spans="2:26" x14ac:dyDescent="0.2">
      <c r="B75" s="306"/>
      <c r="C75" s="151" t="s">
        <v>252</v>
      </c>
      <c r="D75" s="186"/>
      <c r="E75" s="147"/>
      <c r="F75" s="147"/>
      <c r="G75" s="147"/>
      <c r="H75" s="147"/>
      <c r="I75" s="147"/>
      <c r="J75" s="147"/>
      <c r="K75" s="147"/>
      <c r="L75" s="147"/>
      <c r="M75" s="147"/>
      <c r="N75" s="147"/>
      <c r="O75" s="147"/>
      <c r="P75" s="147"/>
      <c r="Q75" s="147"/>
      <c r="R75" s="147"/>
      <c r="S75" s="338"/>
      <c r="T75" s="298"/>
      <c r="U75" s="298"/>
      <c r="V75" s="298"/>
      <c r="W75" s="298"/>
      <c r="X75" s="297"/>
      <c r="Y75" s="297"/>
      <c r="Z75" s="298"/>
    </row>
    <row r="76" spans="2:26" x14ac:dyDescent="0.2">
      <c r="B76" s="187" t="s">
        <v>278</v>
      </c>
      <c r="C76" s="146" t="s">
        <v>269</v>
      </c>
      <c r="D76" s="131" t="s">
        <v>269</v>
      </c>
      <c r="E76" s="146" t="s">
        <v>269</v>
      </c>
      <c r="F76" s="146" t="s">
        <v>269</v>
      </c>
      <c r="G76" s="146" t="s">
        <v>269</v>
      </c>
      <c r="H76" s="146" t="s">
        <v>269</v>
      </c>
      <c r="I76" s="146" t="s">
        <v>269</v>
      </c>
      <c r="J76" s="146" t="s">
        <v>269</v>
      </c>
      <c r="K76" s="146" t="s">
        <v>269</v>
      </c>
      <c r="L76" s="146" t="s">
        <v>269</v>
      </c>
      <c r="M76" s="146" t="s">
        <v>269</v>
      </c>
      <c r="N76" s="146" t="s">
        <v>269</v>
      </c>
      <c r="O76" s="146" t="s">
        <v>269</v>
      </c>
      <c r="P76" s="146" t="s">
        <v>269</v>
      </c>
      <c r="Q76" s="146" t="s">
        <v>269</v>
      </c>
      <c r="R76" s="146" t="s">
        <v>269</v>
      </c>
      <c r="S76" s="338"/>
      <c r="T76" s="298"/>
      <c r="U76" s="298"/>
      <c r="V76" s="298"/>
      <c r="W76" s="298"/>
      <c r="X76" s="297"/>
      <c r="Y76" s="297"/>
      <c r="Z76" s="298"/>
    </row>
    <row r="77" spans="2:26" x14ac:dyDescent="0.2">
      <c r="B77" s="306" t="s">
        <v>275</v>
      </c>
      <c r="C77" s="151" t="s">
        <v>253</v>
      </c>
      <c r="D77" s="186"/>
      <c r="E77" s="147"/>
      <c r="F77" s="147"/>
      <c r="G77" s="147"/>
      <c r="H77" s="147"/>
      <c r="I77" s="147"/>
      <c r="J77" s="147"/>
      <c r="K77" s="147"/>
      <c r="L77" s="147"/>
      <c r="M77" s="147"/>
      <c r="N77" s="147"/>
      <c r="O77" s="147"/>
      <c r="P77" s="147"/>
      <c r="Q77" s="147"/>
      <c r="R77" s="147"/>
      <c r="S77" s="338"/>
      <c r="T77" s="298"/>
      <c r="U77" s="298"/>
      <c r="V77" s="298"/>
      <c r="W77" s="298"/>
      <c r="X77" s="297"/>
      <c r="Y77" s="297"/>
      <c r="Z77" s="298"/>
    </row>
    <row r="78" spans="2:26" x14ac:dyDescent="0.2">
      <c r="B78" s="306"/>
      <c r="C78" s="151" t="s">
        <v>252</v>
      </c>
      <c r="D78" s="186"/>
      <c r="E78" s="147"/>
      <c r="F78" s="147"/>
      <c r="G78" s="147"/>
      <c r="H78" s="147"/>
      <c r="I78" s="147"/>
      <c r="J78" s="147"/>
      <c r="K78" s="147"/>
      <c r="L78" s="147"/>
      <c r="M78" s="147"/>
      <c r="N78" s="147"/>
      <c r="O78" s="147"/>
      <c r="P78" s="147"/>
      <c r="Q78" s="147"/>
      <c r="R78" s="147"/>
      <c r="S78" s="338"/>
      <c r="T78" s="298"/>
      <c r="U78" s="298"/>
      <c r="V78" s="298"/>
      <c r="W78" s="298"/>
      <c r="X78" s="297"/>
      <c r="Y78" s="297"/>
      <c r="Z78" s="298"/>
    </row>
    <row r="79" spans="2:26" x14ac:dyDescent="0.2">
      <c r="B79" s="187" t="s">
        <v>278</v>
      </c>
      <c r="C79" s="146" t="s">
        <v>269</v>
      </c>
      <c r="D79" s="131" t="s">
        <v>269</v>
      </c>
      <c r="E79" s="146" t="s">
        <v>269</v>
      </c>
      <c r="F79" s="146" t="s">
        <v>269</v>
      </c>
      <c r="G79" s="146" t="s">
        <v>269</v>
      </c>
      <c r="H79" s="146" t="s">
        <v>269</v>
      </c>
      <c r="I79" s="146" t="s">
        <v>269</v>
      </c>
      <c r="J79" s="146" t="s">
        <v>269</v>
      </c>
      <c r="K79" s="146" t="s">
        <v>269</v>
      </c>
      <c r="L79" s="146" t="s">
        <v>269</v>
      </c>
      <c r="M79" s="146" t="s">
        <v>269</v>
      </c>
      <c r="N79" s="146" t="s">
        <v>269</v>
      </c>
      <c r="O79" s="146" t="s">
        <v>269</v>
      </c>
      <c r="P79" s="146" t="s">
        <v>269</v>
      </c>
      <c r="Q79" s="146" t="s">
        <v>269</v>
      </c>
      <c r="R79" s="146" t="s">
        <v>269</v>
      </c>
      <c r="S79" s="338"/>
      <c r="T79" s="298"/>
      <c r="U79" s="298"/>
      <c r="V79" s="298"/>
      <c r="W79" s="298"/>
      <c r="X79" s="297"/>
      <c r="Y79" s="297"/>
      <c r="Z79" s="298"/>
    </row>
    <row r="80" spans="2:26" x14ac:dyDescent="0.2">
      <c r="B80" s="306" t="s">
        <v>248</v>
      </c>
      <c r="C80" s="151" t="s">
        <v>253</v>
      </c>
      <c r="D80" s="186"/>
      <c r="E80" s="147"/>
      <c r="F80" s="147"/>
      <c r="G80" s="147"/>
      <c r="H80" s="147"/>
      <c r="I80" s="147"/>
      <c r="J80" s="147"/>
      <c r="K80" s="147"/>
      <c r="L80" s="147"/>
      <c r="M80" s="147"/>
      <c r="N80" s="147"/>
      <c r="O80" s="147"/>
      <c r="P80" s="147"/>
      <c r="Q80" s="147"/>
      <c r="R80" s="147"/>
      <c r="S80" s="338"/>
      <c r="T80" s="298"/>
      <c r="U80" s="298"/>
      <c r="V80" s="298"/>
      <c r="W80" s="298"/>
      <c r="X80" s="297"/>
      <c r="Y80" s="297"/>
      <c r="Z80" s="298"/>
    </row>
    <row r="81" spans="2:26" x14ac:dyDescent="0.2">
      <c r="B81" s="306"/>
      <c r="C81" s="151" t="s">
        <v>252</v>
      </c>
      <c r="D81" s="186"/>
      <c r="E81" s="147"/>
      <c r="F81" s="147"/>
      <c r="G81" s="147"/>
      <c r="H81" s="147"/>
      <c r="I81" s="147"/>
      <c r="J81" s="147"/>
      <c r="K81" s="147"/>
      <c r="L81" s="147"/>
      <c r="M81" s="147"/>
      <c r="N81" s="147"/>
      <c r="O81" s="147"/>
      <c r="P81" s="147"/>
      <c r="Q81" s="147"/>
      <c r="R81" s="147"/>
      <c r="S81" s="338"/>
      <c r="T81" s="298"/>
      <c r="U81" s="298"/>
      <c r="V81" s="298"/>
      <c r="W81" s="298"/>
      <c r="X81" s="297"/>
      <c r="Y81" s="297"/>
      <c r="Z81" s="298"/>
    </row>
    <row r="82" spans="2:26" x14ac:dyDescent="0.2">
      <c r="B82" s="187" t="s">
        <v>278</v>
      </c>
      <c r="C82" s="146" t="s">
        <v>269</v>
      </c>
      <c r="D82" s="131" t="s">
        <v>269</v>
      </c>
      <c r="E82" s="146" t="s">
        <v>269</v>
      </c>
      <c r="F82" s="146" t="s">
        <v>269</v>
      </c>
      <c r="G82" s="146" t="s">
        <v>269</v>
      </c>
      <c r="H82" s="146" t="s">
        <v>269</v>
      </c>
      <c r="I82" s="146" t="s">
        <v>269</v>
      </c>
      <c r="J82" s="146" t="s">
        <v>269</v>
      </c>
      <c r="K82" s="146" t="s">
        <v>269</v>
      </c>
      <c r="L82" s="146" t="s">
        <v>269</v>
      </c>
      <c r="M82" s="146" t="s">
        <v>269</v>
      </c>
      <c r="N82" s="146" t="s">
        <v>269</v>
      </c>
      <c r="O82" s="146" t="s">
        <v>269</v>
      </c>
      <c r="P82" s="146" t="s">
        <v>269</v>
      </c>
      <c r="Q82" s="146" t="s">
        <v>269</v>
      </c>
      <c r="R82" s="146" t="s">
        <v>269</v>
      </c>
      <c r="S82" s="338"/>
      <c r="T82" s="298"/>
      <c r="U82" s="298"/>
      <c r="V82" s="298"/>
      <c r="W82" s="298"/>
      <c r="X82" s="297"/>
      <c r="Y82" s="297"/>
      <c r="Z82" s="298"/>
    </row>
    <row r="83" spans="2:26" x14ac:dyDescent="0.2">
      <c r="B83" s="306" t="s">
        <v>249</v>
      </c>
      <c r="C83" s="151" t="s">
        <v>253</v>
      </c>
      <c r="D83" s="186"/>
      <c r="E83" s="147"/>
      <c r="F83" s="147"/>
      <c r="G83" s="147"/>
      <c r="H83" s="147"/>
      <c r="I83" s="147"/>
      <c r="J83" s="147"/>
      <c r="K83" s="147"/>
      <c r="L83" s="147"/>
      <c r="M83" s="147"/>
      <c r="N83" s="147"/>
      <c r="O83" s="147"/>
      <c r="P83" s="147"/>
      <c r="Q83" s="147"/>
      <c r="R83" s="147"/>
      <c r="S83" s="338"/>
      <c r="T83" s="298"/>
      <c r="U83" s="298"/>
      <c r="V83" s="298"/>
      <c r="W83" s="298"/>
      <c r="X83" s="297"/>
      <c r="Y83" s="297"/>
      <c r="Z83" s="298"/>
    </row>
    <row r="84" spans="2:26" x14ac:dyDescent="0.2">
      <c r="B84" s="306"/>
      <c r="C84" s="151" t="s">
        <v>252</v>
      </c>
      <c r="D84" s="186"/>
      <c r="E84" s="147"/>
      <c r="F84" s="147"/>
      <c r="G84" s="147"/>
      <c r="H84" s="147"/>
      <c r="I84" s="147"/>
      <c r="J84" s="147"/>
      <c r="K84" s="147"/>
      <c r="L84" s="147"/>
      <c r="M84" s="147"/>
      <c r="N84" s="147"/>
      <c r="O84" s="147"/>
      <c r="P84" s="147"/>
      <c r="Q84" s="147"/>
      <c r="R84" s="147"/>
      <c r="S84" s="338"/>
      <c r="T84" s="298"/>
      <c r="U84" s="298"/>
      <c r="V84" s="298"/>
      <c r="W84" s="298"/>
      <c r="X84" s="297"/>
      <c r="Y84" s="297"/>
      <c r="Z84" s="298"/>
    </row>
    <row r="85" spans="2:26" x14ac:dyDescent="0.2">
      <c r="B85" s="187" t="s">
        <v>278</v>
      </c>
      <c r="C85" s="146" t="s">
        <v>269</v>
      </c>
      <c r="D85" s="188" t="s">
        <v>269</v>
      </c>
      <c r="E85" s="146" t="s">
        <v>269</v>
      </c>
      <c r="F85" s="146" t="s">
        <v>269</v>
      </c>
      <c r="G85" s="146" t="s">
        <v>269</v>
      </c>
      <c r="H85" s="146" t="s">
        <v>269</v>
      </c>
      <c r="I85" s="146" t="s">
        <v>269</v>
      </c>
      <c r="J85" s="146" t="s">
        <v>269</v>
      </c>
      <c r="K85" s="146" t="s">
        <v>269</v>
      </c>
      <c r="L85" s="146" t="s">
        <v>269</v>
      </c>
      <c r="M85" s="146" t="s">
        <v>269</v>
      </c>
      <c r="N85" s="146" t="s">
        <v>269</v>
      </c>
      <c r="O85" s="146" t="s">
        <v>269</v>
      </c>
      <c r="P85" s="146" t="s">
        <v>269</v>
      </c>
      <c r="Q85" s="146" t="s">
        <v>269</v>
      </c>
      <c r="R85" s="146" t="s">
        <v>269</v>
      </c>
      <c r="S85" s="338"/>
      <c r="T85" s="298"/>
      <c r="U85" s="298"/>
      <c r="V85" s="298"/>
      <c r="W85" s="298"/>
      <c r="X85" s="297"/>
      <c r="Y85" s="297"/>
      <c r="Z85" s="298"/>
    </row>
    <row r="86" spans="2:26" ht="13.15" x14ac:dyDescent="0.25">
      <c r="S86" s="85"/>
      <c r="T86" s="85"/>
      <c r="U86" s="85"/>
      <c r="V86" s="85"/>
      <c r="W86" s="85"/>
      <c r="X86" s="85"/>
      <c r="Y86" s="85"/>
      <c r="Z86" s="85"/>
    </row>
    <row r="87" spans="2:26" ht="13.15" x14ac:dyDescent="0.25">
      <c r="S87" s="85"/>
      <c r="T87" s="85"/>
      <c r="U87" s="85"/>
      <c r="V87" s="85"/>
      <c r="W87" s="85"/>
      <c r="X87" s="85"/>
      <c r="Y87" s="85"/>
      <c r="Z87" s="85"/>
    </row>
    <row r="88" spans="2:26" ht="12.75" customHeight="1" x14ac:dyDescent="0.2">
      <c r="B88" s="333" t="s">
        <v>303</v>
      </c>
      <c r="C88" s="333"/>
      <c r="D88" s="303" t="s">
        <v>2</v>
      </c>
      <c r="E88" s="303" t="s">
        <v>3</v>
      </c>
      <c r="F88" s="303" t="s">
        <v>4</v>
      </c>
      <c r="G88" s="303"/>
      <c r="H88" s="303"/>
      <c r="I88" s="303"/>
      <c r="J88" s="303"/>
      <c r="K88" s="303"/>
      <c r="L88" s="303"/>
      <c r="M88" s="303"/>
      <c r="N88" s="303" t="s">
        <v>5</v>
      </c>
      <c r="O88" s="303"/>
      <c r="P88" s="303"/>
      <c r="Q88" s="303"/>
      <c r="R88" s="303"/>
      <c r="S88" s="300" t="s">
        <v>273</v>
      </c>
      <c r="T88" s="300" t="s">
        <v>309</v>
      </c>
      <c r="U88" s="300" t="s">
        <v>265</v>
      </c>
      <c r="V88" s="302" t="s">
        <v>310</v>
      </c>
    </row>
    <row r="89" spans="2:26" ht="25.5" x14ac:dyDescent="0.2">
      <c r="B89" s="333"/>
      <c r="C89" s="333"/>
      <c r="D89" s="303"/>
      <c r="E89" s="303"/>
      <c r="F89" s="78" t="s">
        <v>7</v>
      </c>
      <c r="G89" s="78" t="s">
        <v>8</v>
      </c>
      <c r="H89" s="78" t="s">
        <v>9</v>
      </c>
      <c r="I89" s="78" t="s">
        <v>10</v>
      </c>
      <c r="J89" s="78" t="s">
        <v>11</v>
      </c>
      <c r="K89" s="78" t="s">
        <v>12</v>
      </c>
      <c r="L89" s="78" t="s">
        <v>13</v>
      </c>
      <c r="M89" s="78" t="s">
        <v>14</v>
      </c>
      <c r="N89" s="78" t="s">
        <v>15</v>
      </c>
      <c r="O89" s="78" t="s">
        <v>16</v>
      </c>
      <c r="P89" s="78" t="s">
        <v>17</v>
      </c>
      <c r="Q89" s="78" t="s">
        <v>18</v>
      </c>
      <c r="R89" s="78" t="s">
        <v>19</v>
      </c>
      <c r="S89" s="301"/>
      <c r="T89" s="301"/>
      <c r="U89" s="301"/>
      <c r="V89" s="302"/>
    </row>
    <row r="90" spans="2:26" ht="13.15" x14ac:dyDescent="0.25">
      <c r="B90" s="299" t="str">
        <f>B71</f>
        <v>Measure 1</v>
      </c>
      <c r="C90" s="299"/>
      <c r="D90" s="242">
        <f>IF($C$73="NO",D64*D71*D72,D64*D71)</f>
        <v>0</v>
      </c>
      <c r="E90" s="242">
        <f t="shared" ref="E90:R90" si="1">IF($C$73="NO",E64*E71*E72,E64*E71)</f>
        <v>0</v>
      </c>
      <c r="F90" s="242">
        <f t="shared" si="1"/>
        <v>0</v>
      </c>
      <c r="G90" s="242">
        <f t="shared" si="1"/>
        <v>0</v>
      </c>
      <c r="H90" s="242">
        <f t="shared" si="1"/>
        <v>0</v>
      </c>
      <c r="I90" s="242">
        <f t="shared" si="1"/>
        <v>0</v>
      </c>
      <c r="J90" s="242">
        <f t="shared" si="1"/>
        <v>0</v>
      </c>
      <c r="K90" s="242">
        <f t="shared" si="1"/>
        <v>0</v>
      </c>
      <c r="L90" s="242">
        <f t="shared" si="1"/>
        <v>0</v>
      </c>
      <c r="M90" s="242">
        <f t="shared" si="1"/>
        <v>0</v>
      </c>
      <c r="N90" s="242">
        <f t="shared" si="1"/>
        <v>0</v>
      </c>
      <c r="O90" s="242">
        <f t="shared" si="1"/>
        <v>0</v>
      </c>
      <c r="P90" s="242">
        <f t="shared" si="1"/>
        <v>0</v>
      </c>
      <c r="Q90" s="242">
        <f t="shared" si="1"/>
        <v>0</v>
      </c>
      <c r="R90" s="242">
        <f t="shared" si="1"/>
        <v>0</v>
      </c>
      <c r="S90" s="168">
        <f>SUM(D90:R90)-SUM(D99:R99)</f>
        <v>0</v>
      </c>
      <c r="T90" s="242">
        <f>SUMPRODUCT(D90:R90,'Emission factors'!$D$6:$R$6)-SUMPRODUCT(D99:R99,'Emission factors'!$D$6:$R$6)</f>
        <v>0</v>
      </c>
      <c r="U90" s="168">
        <f>SUM(N99:R99)</f>
        <v>0</v>
      </c>
      <c r="V90" s="168">
        <f>IF(S71=0,0,S71/T90)</f>
        <v>0</v>
      </c>
    </row>
    <row r="91" spans="2:26" ht="13.15" x14ac:dyDescent="0.25">
      <c r="B91" s="299" t="str">
        <f>B74</f>
        <v>Measure 2</v>
      </c>
      <c r="C91" s="299"/>
      <c r="D91" s="242">
        <f>IF($C$76="NO",D64*D74*D75,D64*D74)</f>
        <v>0</v>
      </c>
      <c r="E91" s="242">
        <f t="shared" ref="E91:R91" si="2">IF($C$76="NO",E64*E74*E75,E64*E74)</f>
        <v>0</v>
      </c>
      <c r="F91" s="242">
        <f t="shared" si="2"/>
        <v>0</v>
      </c>
      <c r="G91" s="242">
        <f t="shared" si="2"/>
        <v>0</v>
      </c>
      <c r="H91" s="242">
        <f t="shared" si="2"/>
        <v>0</v>
      </c>
      <c r="I91" s="242">
        <f t="shared" si="2"/>
        <v>0</v>
      </c>
      <c r="J91" s="242">
        <f t="shared" si="2"/>
        <v>0</v>
      </c>
      <c r="K91" s="242">
        <f t="shared" si="2"/>
        <v>0</v>
      </c>
      <c r="L91" s="242">
        <f t="shared" si="2"/>
        <v>0</v>
      </c>
      <c r="M91" s="242">
        <f t="shared" si="2"/>
        <v>0</v>
      </c>
      <c r="N91" s="242">
        <f t="shared" si="2"/>
        <v>0</v>
      </c>
      <c r="O91" s="242">
        <f t="shared" si="2"/>
        <v>0</v>
      </c>
      <c r="P91" s="242">
        <f t="shared" si="2"/>
        <v>0</v>
      </c>
      <c r="Q91" s="242">
        <f t="shared" si="2"/>
        <v>0</v>
      </c>
      <c r="R91" s="242">
        <f t="shared" si="2"/>
        <v>0</v>
      </c>
      <c r="S91" s="168">
        <f>SUM(D91:R91)-SUM(D100:R100)</f>
        <v>0</v>
      </c>
      <c r="T91" s="242">
        <f>SUMPRODUCT(D91:R91,'Emission factors'!$D$6:$R$6)-SUMPRODUCT(D100:R100,'Emission factors'!$D$6:$R$6)</f>
        <v>0</v>
      </c>
      <c r="U91" s="168">
        <f t="shared" ref="U91:U94" si="3">SUM(N100:R100)</f>
        <v>0</v>
      </c>
      <c r="V91" s="168">
        <f>IF(S74=0,0,S74/T91)</f>
        <v>0</v>
      </c>
    </row>
    <row r="92" spans="2:26" ht="13.15" x14ac:dyDescent="0.25">
      <c r="B92" s="299" t="str">
        <f>B77</f>
        <v>Measure 3</v>
      </c>
      <c r="C92" s="299"/>
      <c r="D92" s="242">
        <f>IF($C$79="NO",D64*D77*D78,D64*D77)</f>
        <v>0</v>
      </c>
      <c r="E92" s="242">
        <f t="shared" ref="E92:R92" si="4">IF($C$79="NO",E64*E77*E78,E64*E77)</f>
        <v>0</v>
      </c>
      <c r="F92" s="242">
        <f t="shared" si="4"/>
        <v>0</v>
      </c>
      <c r="G92" s="242">
        <f t="shared" si="4"/>
        <v>0</v>
      </c>
      <c r="H92" s="242">
        <f t="shared" si="4"/>
        <v>0</v>
      </c>
      <c r="I92" s="242">
        <f t="shared" si="4"/>
        <v>0</v>
      </c>
      <c r="J92" s="242">
        <f>IF($C$79="NO",J64*J77*J78,J64*J77)</f>
        <v>0</v>
      </c>
      <c r="K92" s="242">
        <f t="shared" si="4"/>
        <v>0</v>
      </c>
      <c r="L92" s="242">
        <f t="shared" si="4"/>
        <v>0</v>
      </c>
      <c r="M92" s="242">
        <f t="shared" si="4"/>
        <v>0</v>
      </c>
      <c r="N92" s="242">
        <f t="shared" si="4"/>
        <v>0</v>
      </c>
      <c r="O92" s="242">
        <f t="shared" si="4"/>
        <v>0</v>
      </c>
      <c r="P92" s="242">
        <f t="shared" si="4"/>
        <v>0</v>
      </c>
      <c r="Q92" s="242">
        <f t="shared" si="4"/>
        <v>0</v>
      </c>
      <c r="R92" s="242">
        <f t="shared" si="4"/>
        <v>0</v>
      </c>
      <c r="S92" s="168">
        <f>SUM(D92:R92)-SUM(D101:R101)</f>
        <v>0</v>
      </c>
      <c r="T92" s="242">
        <f>SUMPRODUCT(D92:R92,'Emission factors'!$D$6:$R$6)-SUMPRODUCT(D101:R101,'Emission factors'!$D$6:$R$6)</f>
        <v>0</v>
      </c>
      <c r="U92" s="168">
        <f t="shared" si="3"/>
        <v>0</v>
      </c>
      <c r="V92" s="168">
        <f>IF(S77=0,0,S77/T92)</f>
        <v>0</v>
      </c>
    </row>
    <row r="93" spans="2:26" ht="13.15" x14ac:dyDescent="0.25">
      <c r="B93" s="299" t="str">
        <f>B80</f>
        <v>Measure 4</v>
      </c>
      <c r="C93" s="299"/>
      <c r="D93" s="242">
        <f>IF($C$82="NO",D64*D80*D81,D64*D80)</f>
        <v>0</v>
      </c>
      <c r="E93" s="242">
        <f t="shared" ref="E93:R93" si="5">IF($C$82="NO",E64*E80*E81,E64*E80)</f>
        <v>0</v>
      </c>
      <c r="F93" s="242">
        <f t="shared" si="5"/>
        <v>0</v>
      </c>
      <c r="G93" s="242">
        <f t="shared" si="5"/>
        <v>0</v>
      </c>
      <c r="H93" s="242">
        <f t="shared" si="5"/>
        <v>0</v>
      </c>
      <c r="I93" s="242">
        <f t="shared" si="5"/>
        <v>0</v>
      </c>
      <c r="J93" s="242">
        <f t="shared" si="5"/>
        <v>0</v>
      </c>
      <c r="K93" s="242">
        <f t="shared" si="5"/>
        <v>0</v>
      </c>
      <c r="L93" s="242">
        <f t="shared" si="5"/>
        <v>0</v>
      </c>
      <c r="M93" s="242">
        <f t="shared" si="5"/>
        <v>0</v>
      </c>
      <c r="N93" s="242">
        <f t="shared" si="5"/>
        <v>0</v>
      </c>
      <c r="O93" s="242">
        <f t="shared" si="5"/>
        <v>0</v>
      </c>
      <c r="P93" s="242">
        <f t="shared" si="5"/>
        <v>0</v>
      </c>
      <c r="Q93" s="242">
        <f t="shared" si="5"/>
        <v>0</v>
      </c>
      <c r="R93" s="242">
        <f t="shared" si="5"/>
        <v>0</v>
      </c>
      <c r="S93" s="168">
        <f>SUM(D93:R93)-SUM(D102:R102)</f>
        <v>0</v>
      </c>
      <c r="T93" s="242">
        <f>SUMPRODUCT(D93:R93,'Emission factors'!$D$6:$R$6)-SUMPRODUCT(D102:R102,'Emission factors'!$D$6:$R$6)</f>
        <v>0</v>
      </c>
      <c r="U93" s="168">
        <f t="shared" si="3"/>
        <v>0</v>
      </c>
      <c r="V93" s="168">
        <f>IF(S80=0,0,S80/T93)</f>
        <v>0</v>
      </c>
    </row>
    <row r="94" spans="2:26" ht="13.15" x14ac:dyDescent="0.25">
      <c r="B94" s="299" t="str">
        <f>B83</f>
        <v>Measure 5</v>
      </c>
      <c r="C94" s="299"/>
      <c r="D94" s="242">
        <f>IF($C$85="NO",D64*D83*D84,D64*D83)</f>
        <v>0</v>
      </c>
      <c r="E94" s="242">
        <f t="shared" ref="E94:R94" si="6">IF($C$85="NO",E64*E83*E84,E64*E83)</f>
        <v>0</v>
      </c>
      <c r="F94" s="242">
        <f t="shared" si="6"/>
        <v>0</v>
      </c>
      <c r="G94" s="242">
        <f t="shared" si="6"/>
        <v>0</v>
      </c>
      <c r="H94" s="242">
        <f t="shared" si="6"/>
        <v>0</v>
      </c>
      <c r="I94" s="242">
        <f t="shared" si="6"/>
        <v>0</v>
      </c>
      <c r="J94" s="242">
        <f t="shared" si="6"/>
        <v>0</v>
      </c>
      <c r="K94" s="242">
        <f t="shared" si="6"/>
        <v>0</v>
      </c>
      <c r="L94" s="242">
        <f t="shared" si="6"/>
        <v>0</v>
      </c>
      <c r="M94" s="242">
        <f t="shared" si="6"/>
        <v>0</v>
      </c>
      <c r="N94" s="242">
        <f t="shared" si="6"/>
        <v>0</v>
      </c>
      <c r="O94" s="242">
        <f t="shared" si="6"/>
        <v>0</v>
      </c>
      <c r="P94" s="242">
        <f t="shared" si="6"/>
        <v>0</v>
      </c>
      <c r="Q94" s="242">
        <f t="shared" si="6"/>
        <v>0</v>
      </c>
      <c r="R94" s="242">
        <f t="shared" si="6"/>
        <v>0</v>
      </c>
      <c r="S94" s="168">
        <f>SUM(D94:R94)-SUM(D103:R103)</f>
        <v>0</v>
      </c>
      <c r="T94" s="242">
        <f>SUMPRODUCT(D94:R94,'Emission factors'!$D$6:$R$6)-SUMPRODUCT(D103:R103,'Emission factors'!$D$6:$R$6)</f>
        <v>0</v>
      </c>
      <c r="U94" s="168">
        <f t="shared" si="3"/>
        <v>0</v>
      </c>
      <c r="V94" s="168">
        <f>IF(S83=0,0,S83/T94)</f>
        <v>0</v>
      </c>
    </row>
    <row r="97" spans="2:18" x14ac:dyDescent="0.2">
      <c r="B97" s="333" t="s">
        <v>279</v>
      </c>
      <c r="C97" s="333"/>
      <c r="D97" s="303" t="s">
        <v>2</v>
      </c>
      <c r="E97" s="303" t="s">
        <v>3</v>
      </c>
      <c r="F97" s="303" t="s">
        <v>4</v>
      </c>
      <c r="G97" s="303"/>
      <c r="H97" s="303"/>
      <c r="I97" s="303"/>
      <c r="J97" s="303"/>
      <c r="K97" s="303"/>
      <c r="L97" s="303"/>
      <c r="M97" s="303"/>
      <c r="N97" s="303" t="s">
        <v>5</v>
      </c>
      <c r="O97" s="303"/>
      <c r="P97" s="303"/>
      <c r="Q97" s="303"/>
      <c r="R97" s="303"/>
    </row>
    <row r="98" spans="2:18" ht="25.5" x14ac:dyDescent="0.2">
      <c r="B98" s="333"/>
      <c r="C98" s="333"/>
      <c r="D98" s="303"/>
      <c r="E98" s="303"/>
      <c r="F98" s="78" t="s">
        <v>7</v>
      </c>
      <c r="G98" s="78" t="s">
        <v>8</v>
      </c>
      <c r="H98" s="78" t="s">
        <v>9</v>
      </c>
      <c r="I98" s="78" t="s">
        <v>10</v>
      </c>
      <c r="J98" s="78" t="s">
        <v>11</v>
      </c>
      <c r="K98" s="78" t="s">
        <v>12</v>
      </c>
      <c r="L98" s="78" t="s">
        <v>13</v>
      </c>
      <c r="M98" s="78" t="s">
        <v>14</v>
      </c>
      <c r="N98" s="78" t="s">
        <v>15</v>
      </c>
      <c r="O98" s="78" t="s">
        <v>16</v>
      </c>
      <c r="P98" s="78" t="s">
        <v>17</v>
      </c>
      <c r="Q98" s="78" t="s">
        <v>18</v>
      </c>
      <c r="R98" s="78" t="s">
        <v>19</v>
      </c>
    </row>
    <row r="99" spans="2:18" ht="13.15" x14ac:dyDescent="0.25">
      <c r="B99" s="299" t="str">
        <f>B90</f>
        <v>Measure 1</v>
      </c>
      <c r="C99" s="299"/>
      <c r="D99" s="242">
        <f>IF(D73="NO",0,SUMPRODUCT($D$64:$R$64,$D$71:$R$71,$D$105:$R$105)/D105)</f>
        <v>0</v>
      </c>
      <c r="E99" s="242">
        <f t="shared" ref="E99:R99" si="7">IF(E73="NO",0,SUMPRODUCT($D$64:$R$64,$D$71:$R$71,$D$105:$R$105)/E105)</f>
        <v>0</v>
      </c>
      <c r="F99" s="242">
        <f t="shared" si="7"/>
        <v>0</v>
      </c>
      <c r="G99" s="242">
        <f t="shared" si="7"/>
        <v>0</v>
      </c>
      <c r="H99" s="242">
        <f>IF(H73="NO",0,SUMPRODUCT($D$64:$R$64,$D$71:$R$71,$D$105:$R$105)/H105)</f>
        <v>0</v>
      </c>
      <c r="I99" s="242">
        <f t="shared" si="7"/>
        <v>0</v>
      </c>
      <c r="J99" s="242">
        <f t="shared" si="7"/>
        <v>0</v>
      </c>
      <c r="K99" s="242">
        <f t="shared" si="7"/>
        <v>0</v>
      </c>
      <c r="L99" s="242">
        <f t="shared" si="7"/>
        <v>0</v>
      </c>
      <c r="M99" s="242">
        <f t="shared" si="7"/>
        <v>0</v>
      </c>
      <c r="N99" s="242">
        <f t="shared" si="7"/>
        <v>0</v>
      </c>
      <c r="O99" s="242">
        <f t="shared" si="7"/>
        <v>0</v>
      </c>
      <c r="P99" s="242">
        <f t="shared" si="7"/>
        <v>0</v>
      </c>
      <c r="Q99" s="242">
        <f t="shared" si="7"/>
        <v>0</v>
      </c>
      <c r="R99" s="242">
        <f t="shared" si="7"/>
        <v>0</v>
      </c>
    </row>
    <row r="100" spans="2:18" ht="13.15" x14ac:dyDescent="0.25">
      <c r="B100" s="299" t="str">
        <f t="shared" ref="B100:B103" si="8">B91</f>
        <v>Measure 2</v>
      </c>
      <c r="C100" s="299"/>
      <c r="D100" s="242">
        <f>IF(D76="NO",0,SUMPRODUCT($D$64:$R$64,$D$74:$R$74,$D$105:$R$105)/D105)</f>
        <v>0</v>
      </c>
      <c r="E100" s="242">
        <f t="shared" ref="E100:R100" si="9">IF(E76="NO",0,SUMPRODUCT($D$64:$R$64,$D$74:$R$74,$D$105:$R$105)/E105)</f>
        <v>0</v>
      </c>
      <c r="F100" s="242">
        <f>IF(F76="NO",0,SUMPRODUCT($D$64:$R$64,$D$74:$R$74,$D$105:$R$105)/F105)</f>
        <v>0</v>
      </c>
      <c r="G100" s="242">
        <f t="shared" si="9"/>
        <v>0</v>
      </c>
      <c r="H100" s="242">
        <f t="shared" si="9"/>
        <v>0</v>
      </c>
      <c r="I100" s="242">
        <f t="shared" si="9"/>
        <v>0</v>
      </c>
      <c r="J100" s="242">
        <f t="shared" si="9"/>
        <v>0</v>
      </c>
      <c r="K100" s="242">
        <f t="shared" si="9"/>
        <v>0</v>
      </c>
      <c r="L100" s="242">
        <f t="shared" si="9"/>
        <v>0</v>
      </c>
      <c r="M100" s="242">
        <f t="shared" si="9"/>
        <v>0</v>
      </c>
      <c r="N100" s="242">
        <f t="shared" si="9"/>
        <v>0</v>
      </c>
      <c r="O100" s="242">
        <f t="shared" si="9"/>
        <v>0</v>
      </c>
      <c r="P100" s="242">
        <f t="shared" si="9"/>
        <v>0</v>
      </c>
      <c r="Q100" s="242">
        <f t="shared" si="9"/>
        <v>0</v>
      </c>
      <c r="R100" s="242">
        <f t="shared" si="9"/>
        <v>0</v>
      </c>
    </row>
    <row r="101" spans="2:18" ht="13.15" x14ac:dyDescent="0.25">
      <c r="B101" s="299" t="str">
        <f t="shared" si="8"/>
        <v>Measure 3</v>
      </c>
      <c r="C101" s="299"/>
      <c r="D101" s="242">
        <f>IF(D79="NO",0,SUMPRODUCT($D$64:$R$64,$D$77:$R$77,$D$105:$R$105)/D105)</f>
        <v>0</v>
      </c>
      <c r="E101" s="242">
        <f t="shared" ref="E101:R101" si="10">IF(E79="NO",0,SUMPRODUCT($D$64:$R$64,$D$77:$R$77,$D$105:$R$105)/E105)</f>
        <v>0</v>
      </c>
      <c r="F101" s="242">
        <f t="shared" si="10"/>
        <v>0</v>
      </c>
      <c r="G101" s="242">
        <f t="shared" si="10"/>
        <v>0</v>
      </c>
      <c r="H101" s="242">
        <f t="shared" si="10"/>
        <v>0</v>
      </c>
      <c r="I101" s="242">
        <f t="shared" si="10"/>
        <v>0</v>
      </c>
      <c r="J101" s="242">
        <f t="shared" si="10"/>
        <v>0</v>
      </c>
      <c r="K101" s="242">
        <f t="shared" si="10"/>
        <v>0</v>
      </c>
      <c r="L101" s="242">
        <f t="shared" si="10"/>
        <v>0</v>
      </c>
      <c r="M101" s="242">
        <f t="shared" si="10"/>
        <v>0</v>
      </c>
      <c r="N101" s="242">
        <f t="shared" si="10"/>
        <v>0</v>
      </c>
      <c r="O101" s="242">
        <f t="shared" si="10"/>
        <v>0</v>
      </c>
      <c r="P101" s="242">
        <f t="shared" si="10"/>
        <v>0</v>
      </c>
      <c r="Q101" s="242">
        <f t="shared" si="10"/>
        <v>0</v>
      </c>
      <c r="R101" s="242">
        <f t="shared" si="10"/>
        <v>0</v>
      </c>
    </row>
    <row r="102" spans="2:18" ht="13.15" x14ac:dyDescent="0.25">
      <c r="B102" s="299" t="str">
        <f t="shared" si="8"/>
        <v>Measure 4</v>
      </c>
      <c r="C102" s="299"/>
      <c r="D102" s="242">
        <f>IF(D82="NO",0,SUMPRODUCT($D$64:$R$64,$D$80:$R$80,$D$105:$R$105)/D105)</f>
        <v>0</v>
      </c>
      <c r="E102" s="242">
        <f t="shared" ref="E102:R102" si="11">IF(E82="NO",0,SUMPRODUCT($D$64:$R$64,$D$80:$R$80,$D$105:$R$105)/E105)</f>
        <v>0</v>
      </c>
      <c r="F102" s="242">
        <f t="shared" si="11"/>
        <v>0</v>
      </c>
      <c r="G102" s="242">
        <f t="shared" si="11"/>
        <v>0</v>
      </c>
      <c r="H102" s="242">
        <f t="shared" si="11"/>
        <v>0</v>
      </c>
      <c r="I102" s="242">
        <f t="shared" si="11"/>
        <v>0</v>
      </c>
      <c r="J102" s="242">
        <f>IF(J82="NO",0,SUMPRODUCT($D$64:$R$64,$D$80:$R$80,$D$105:$R$105)/J105)</f>
        <v>0</v>
      </c>
      <c r="K102" s="242">
        <f t="shared" si="11"/>
        <v>0</v>
      </c>
      <c r="L102" s="242">
        <f t="shared" si="11"/>
        <v>0</v>
      </c>
      <c r="M102" s="242">
        <f t="shared" si="11"/>
        <v>0</v>
      </c>
      <c r="N102" s="242">
        <f t="shared" si="11"/>
        <v>0</v>
      </c>
      <c r="O102" s="242">
        <f t="shared" si="11"/>
        <v>0</v>
      </c>
      <c r="P102" s="242">
        <f t="shared" si="11"/>
        <v>0</v>
      </c>
      <c r="Q102" s="242">
        <f t="shared" si="11"/>
        <v>0</v>
      </c>
      <c r="R102" s="242">
        <f t="shared" si="11"/>
        <v>0</v>
      </c>
    </row>
    <row r="103" spans="2:18" ht="13.15" x14ac:dyDescent="0.25">
      <c r="B103" s="299" t="str">
        <f t="shared" si="8"/>
        <v>Measure 5</v>
      </c>
      <c r="C103" s="299"/>
      <c r="D103" s="242">
        <f>IF(D85="NO",0,SUMPRODUCT($D$64:$R$64,$D$83:$R$83,$D$105:$R$105)/D105)</f>
        <v>0</v>
      </c>
      <c r="E103" s="242">
        <f t="shared" ref="E103:Q103" si="12">IF(E85="NO",0,SUMPRODUCT($D$64:$R$64,$D$83:$R$83,$D$105:$R$105)/E105)</f>
        <v>0</v>
      </c>
      <c r="F103" s="242">
        <f t="shared" si="12"/>
        <v>0</v>
      </c>
      <c r="G103" s="242">
        <f t="shared" si="12"/>
        <v>0</v>
      </c>
      <c r="H103" s="242">
        <f t="shared" si="12"/>
        <v>0</v>
      </c>
      <c r="I103" s="242">
        <f t="shared" si="12"/>
        <v>0</v>
      </c>
      <c r="J103" s="242">
        <f t="shared" si="12"/>
        <v>0</v>
      </c>
      <c r="K103" s="242">
        <f t="shared" si="12"/>
        <v>0</v>
      </c>
      <c r="L103" s="242">
        <f t="shared" si="12"/>
        <v>0</v>
      </c>
      <c r="M103" s="242">
        <f t="shared" si="12"/>
        <v>0</v>
      </c>
      <c r="N103" s="242">
        <f t="shared" si="12"/>
        <v>0</v>
      </c>
      <c r="O103" s="242">
        <f t="shared" si="12"/>
        <v>0</v>
      </c>
      <c r="P103" s="242">
        <f t="shared" si="12"/>
        <v>0</v>
      </c>
      <c r="Q103" s="242">
        <f t="shared" si="12"/>
        <v>0</v>
      </c>
      <c r="R103" s="242">
        <f>IF(R85="NO",0,SUMPRODUCT($D$64:$R$64,$D$83:$R$83,$D$105:$R$105)/R105)</f>
        <v>0</v>
      </c>
    </row>
    <row r="105" spans="2:18" ht="13.15" x14ac:dyDescent="0.25">
      <c r="B105" s="334" t="s">
        <v>264</v>
      </c>
      <c r="C105" s="334"/>
      <c r="D105" s="147">
        <v>1</v>
      </c>
      <c r="E105" s="147">
        <v>1</v>
      </c>
      <c r="F105" s="147">
        <v>0.95</v>
      </c>
      <c r="G105" s="147">
        <v>0.85</v>
      </c>
      <c r="H105" s="147">
        <v>0.85</v>
      </c>
      <c r="I105" s="147">
        <v>0.85</v>
      </c>
      <c r="J105" s="147">
        <v>0.85</v>
      </c>
      <c r="K105" s="147">
        <v>0.35</v>
      </c>
      <c r="L105" s="147">
        <v>0.35</v>
      </c>
      <c r="M105" s="147">
        <v>0.35</v>
      </c>
      <c r="N105" s="147">
        <v>0.35</v>
      </c>
      <c r="O105" s="147">
        <v>0.35</v>
      </c>
      <c r="P105" s="147">
        <v>0.45</v>
      </c>
      <c r="Q105" s="147">
        <v>1</v>
      </c>
      <c r="R105" s="147">
        <v>1</v>
      </c>
    </row>
    <row r="108" spans="2:18" x14ac:dyDescent="0.2">
      <c r="B108" s="331" t="s">
        <v>304</v>
      </c>
      <c r="C108" s="331"/>
      <c r="D108" s="332" t="s">
        <v>2</v>
      </c>
      <c r="E108" s="332" t="s">
        <v>3</v>
      </c>
      <c r="F108" s="332" t="s">
        <v>4</v>
      </c>
      <c r="G108" s="332"/>
      <c r="H108" s="332"/>
      <c r="I108" s="332"/>
      <c r="J108" s="332"/>
      <c r="K108" s="332"/>
      <c r="L108" s="332"/>
      <c r="M108" s="332"/>
      <c r="N108" s="332" t="s">
        <v>5</v>
      </c>
      <c r="O108" s="332"/>
      <c r="P108" s="332"/>
      <c r="Q108" s="332"/>
      <c r="R108" s="332"/>
    </row>
    <row r="109" spans="2:18" ht="25.5" x14ac:dyDescent="0.2">
      <c r="B109" s="331"/>
      <c r="C109" s="331"/>
      <c r="D109" s="332"/>
      <c r="E109" s="332"/>
      <c r="F109" s="243" t="s">
        <v>7</v>
      </c>
      <c r="G109" s="243" t="s">
        <v>8</v>
      </c>
      <c r="H109" s="243" t="s">
        <v>9</v>
      </c>
      <c r="I109" s="243" t="s">
        <v>10</v>
      </c>
      <c r="J109" s="243" t="s">
        <v>11</v>
      </c>
      <c r="K109" s="243" t="s">
        <v>12</v>
      </c>
      <c r="L109" s="243" t="s">
        <v>13</v>
      </c>
      <c r="M109" s="243" t="s">
        <v>14</v>
      </c>
      <c r="N109" s="243" t="s">
        <v>15</v>
      </c>
      <c r="O109" s="243" t="s">
        <v>16</v>
      </c>
      <c r="P109" s="243" t="s">
        <v>17</v>
      </c>
      <c r="Q109" s="243" t="s">
        <v>18</v>
      </c>
      <c r="R109" s="243" t="s">
        <v>19</v>
      </c>
    </row>
    <row r="110" spans="2:18" ht="13.15" x14ac:dyDescent="0.25">
      <c r="B110" s="337" t="s">
        <v>6</v>
      </c>
      <c r="C110" s="337"/>
      <c r="D110" s="242">
        <f>SUM(D90:D94)-SUM(D99:D103)</f>
        <v>0</v>
      </c>
      <c r="E110" s="242">
        <f t="shared" ref="E110:R110" si="13">SUM(E90:E94)-SUM(E99:E103)</f>
        <v>0</v>
      </c>
      <c r="F110" s="242">
        <f t="shared" si="13"/>
        <v>0</v>
      </c>
      <c r="G110" s="242">
        <f t="shared" si="13"/>
        <v>0</v>
      </c>
      <c r="H110" s="242">
        <f t="shared" si="13"/>
        <v>0</v>
      </c>
      <c r="I110" s="242">
        <f t="shared" si="13"/>
        <v>0</v>
      </c>
      <c r="J110" s="242">
        <f t="shared" si="13"/>
        <v>0</v>
      </c>
      <c r="K110" s="242">
        <f t="shared" si="13"/>
        <v>0</v>
      </c>
      <c r="L110" s="242">
        <f t="shared" si="13"/>
        <v>0</v>
      </c>
      <c r="M110" s="242">
        <f t="shared" si="13"/>
        <v>0</v>
      </c>
      <c r="N110" s="242">
        <f t="shared" si="13"/>
        <v>0</v>
      </c>
      <c r="O110" s="242">
        <f t="shared" si="13"/>
        <v>0</v>
      </c>
      <c r="P110" s="242">
        <f t="shared" si="13"/>
        <v>0</v>
      </c>
      <c r="Q110" s="242">
        <f t="shared" si="13"/>
        <v>0</v>
      </c>
      <c r="R110" s="242">
        <f t="shared" si="13"/>
        <v>0</v>
      </c>
    </row>
    <row r="1000" spans="1:7" x14ac:dyDescent="0.2">
      <c r="A1000" s="158" t="s">
        <v>312</v>
      </c>
      <c r="B1000" s="158" t="s">
        <v>313</v>
      </c>
      <c r="C1000" s="158" t="s">
        <v>314</v>
      </c>
      <c r="D1000" s="158">
        <v>1990</v>
      </c>
      <c r="E1000" s="158">
        <v>2000</v>
      </c>
      <c r="F1000" s="158" t="s">
        <v>315</v>
      </c>
      <c r="G1000" s="158"/>
    </row>
    <row r="1001" spans="1:7" x14ac:dyDescent="0.2">
      <c r="A1001" s="158" t="s">
        <v>316</v>
      </c>
      <c r="B1001" s="158" t="s">
        <v>317</v>
      </c>
      <c r="C1001" s="158" t="s">
        <v>318</v>
      </c>
      <c r="D1001" s="158">
        <v>1991</v>
      </c>
      <c r="E1001" s="158">
        <v>2001</v>
      </c>
      <c r="F1001" s="158" t="s">
        <v>319</v>
      </c>
      <c r="G1001" s="158"/>
    </row>
    <row r="1002" spans="1:7" x14ac:dyDescent="0.2">
      <c r="A1002" s="158" t="s">
        <v>320</v>
      </c>
      <c r="B1002" s="158" t="s">
        <v>321</v>
      </c>
      <c r="C1002" s="158" t="s">
        <v>322</v>
      </c>
      <c r="D1002" s="158">
        <v>1992</v>
      </c>
      <c r="E1002" s="158">
        <v>2002</v>
      </c>
      <c r="F1002" s="158" t="s">
        <v>323</v>
      </c>
      <c r="G1002" s="158"/>
    </row>
    <row r="1003" spans="1:7" x14ac:dyDescent="0.2">
      <c r="A1003" s="158" t="s">
        <v>324</v>
      </c>
      <c r="B1003" s="158" t="s">
        <v>325</v>
      </c>
      <c r="C1003" s="158" t="s">
        <v>326</v>
      </c>
      <c r="D1003" s="158">
        <v>1993</v>
      </c>
      <c r="E1003" s="158">
        <v>2003</v>
      </c>
      <c r="F1003" s="158" t="s">
        <v>327</v>
      </c>
      <c r="G1003" s="158"/>
    </row>
    <row r="1004" spans="1:7" x14ac:dyDescent="0.2">
      <c r="A1004" s="158" t="s">
        <v>328</v>
      </c>
      <c r="B1004" s="158" t="s">
        <v>329</v>
      </c>
      <c r="C1004" s="158"/>
      <c r="D1004" s="158">
        <v>1994</v>
      </c>
      <c r="E1004" s="158">
        <v>2004</v>
      </c>
      <c r="F1004" s="158" t="s">
        <v>330</v>
      </c>
      <c r="G1004" s="158"/>
    </row>
    <row r="1005" spans="1:7" x14ac:dyDescent="0.2">
      <c r="A1005" s="158" t="s">
        <v>331</v>
      </c>
      <c r="B1005" s="158" t="s">
        <v>332</v>
      </c>
      <c r="C1005" s="158"/>
      <c r="D1005" s="158">
        <v>1995</v>
      </c>
      <c r="E1005" s="158">
        <v>2005</v>
      </c>
      <c r="F1005" s="158"/>
      <c r="G1005" s="158"/>
    </row>
    <row r="1006" spans="1:7" x14ac:dyDescent="0.2">
      <c r="A1006" s="158" t="s">
        <v>333</v>
      </c>
      <c r="B1006" s="158" t="s">
        <v>334</v>
      </c>
      <c r="C1006" s="158"/>
      <c r="D1006" s="158">
        <v>1996</v>
      </c>
      <c r="E1006" s="158">
        <v>2006</v>
      </c>
      <c r="F1006" s="158"/>
      <c r="G1006" s="158"/>
    </row>
    <row r="1007" spans="1:7" x14ac:dyDescent="0.2">
      <c r="A1007" s="158" t="s">
        <v>335</v>
      </c>
      <c r="B1007" s="158" t="s">
        <v>336</v>
      </c>
      <c r="C1007" s="158"/>
      <c r="D1007" s="158">
        <v>1997</v>
      </c>
      <c r="E1007" s="158">
        <v>2007</v>
      </c>
      <c r="F1007" s="158"/>
      <c r="G1007" s="158"/>
    </row>
    <row r="1008" spans="1:7" x14ac:dyDescent="0.2">
      <c r="A1008" s="158" t="s">
        <v>192</v>
      </c>
      <c r="B1008" s="158" t="s">
        <v>337</v>
      </c>
      <c r="C1008" s="158"/>
      <c r="D1008" s="158">
        <v>1998</v>
      </c>
      <c r="E1008" s="158">
        <v>2008</v>
      </c>
      <c r="F1008" s="158"/>
      <c r="G1008" s="158"/>
    </row>
    <row r="1009" spans="1:7" x14ac:dyDescent="0.2">
      <c r="A1009" s="158"/>
      <c r="B1009" s="158" t="s">
        <v>338</v>
      </c>
      <c r="C1009" s="158"/>
      <c r="D1009" s="158">
        <v>1999</v>
      </c>
      <c r="E1009" s="158">
        <v>2009</v>
      </c>
      <c r="F1009" s="158"/>
      <c r="G1009" s="158"/>
    </row>
    <row r="1010" spans="1:7" x14ac:dyDescent="0.2">
      <c r="A1010" s="158"/>
      <c r="B1010" s="158" t="s">
        <v>339</v>
      </c>
      <c r="C1010" s="158"/>
      <c r="D1010" s="158">
        <v>2000</v>
      </c>
      <c r="E1010" s="158">
        <v>2010</v>
      </c>
      <c r="F1010" s="158"/>
      <c r="G1010" s="158"/>
    </row>
    <row r="1011" spans="1:7" x14ac:dyDescent="0.2">
      <c r="A1011" s="158"/>
      <c r="B1011" s="158" t="s">
        <v>192</v>
      </c>
      <c r="C1011" s="158"/>
      <c r="D1011" s="158">
        <v>2001</v>
      </c>
      <c r="E1011" s="158">
        <v>2011</v>
      </c>
      <c r="F1011" s="158"/>
      <c r="G1011" s="158"/>
    </row>
    <row r="1012" spans="1:7" x14ac:dyDescent="0.2">
      <c r="A1012" s="158"/>
      <c r="B1012" s="158"/>
      <c r="C1012" s="158"/>
      <c r="D1012" s="158">
        <v>2002</v>
      </c>
      <c r="E1012" s="158">
        <v>2012</v>
      </c>
      <c r="F1012" s="158"/>
      <c r="G1012" s="158"/>
    </row>
    <row r="1013" spans="1:7" x14ac:dyDescent="0.2">
      <c r="A1013" s="158"/>
      <c r="B1013" s="158"/>
      <c r="C1013" s="158"/>
      <c r="D1013" s="158">
        <v>2003</v>
      </c>
      <c r="E1013" s="158">
        <v>2013</v>
      </c>
      <c r="F1013" s="158"/>
      <c r="G1013" s="158"/>
    </row>
    <row r="1014" spans="1:7" x14ac:dyDescent="0.2">
      <c r="A1014" s="158"/>
      <c r="B1014" s="158"/>
      <c r="C1014" s="158"/>
      <c r="D1014" s="158">
        <v>2004</v>
      </c>
      <c r="E1014" s="158">
        <v>2014</v>
      </c>
      <c r="F1014" s="158"/>
      <c r="G1014" s="158"/>
    </row>
    <row r="1015" spans="1:7" x14ac:dyDescent="0.2">
      <c r="A1015" s="158"/>
      <c r="B1015" s="158"/>
      <c r="C1015" s="158"/>
      <c r="D1015" s="158">
        <v>2005</v>
      </c>
      <c r="E1015" s="158">
        <v>2015</v>
      </c>
      <c r="F1015" s="158"/>
      <c r="G1015" s="158"/>
    </row>
    <row r="1016" spans="1:7" x14ac:dyDescent="0.2">
      <c r="A1016" s="158"/>
      <c r="B1016" s="158"/>
      <c r="C1016" s="158"/>
      <c r="D1016" s="158">
        <v>2006</v>
      </c>
      <c r="E1016" s="158">
        <v>2016</v>
      </c>
      <c r="F1016" s="158"/>
      <c r="G1016" s="158"/>
    </row>
    <row r="1017" spans="1:7" x14ac:dyDescent="0.2">
      <c r="A1017" s="158"/>
      <c r="B1017" s="158"/>
      <c r="C1017" s="158"/>
      <c r="D1017" s="158">
        <v>2007</v>
      </c>
      <c r="E1017" s="158">
        <v>2017</v>
      </c>
      <c r="F1017" s="158"/>
      <c r="G1017" s="158"/>
    </row>
    <row r="1018" spans="1:7" x14ac:dyDescent="0.2">
      <c r="A1018" s="158"/>
      <c r="B1018" s="158"/>
      <c r="C1018" s="158"/>
      <c r="D1018" s="158">
        <v>2008</v>
      </c>
      <c r="E1018" s="158">
        <v>2018</v>
      </c>
      <c r="F1018" s="158"/>
      <c r="G1018" s="158"/>
    </row>
    <row r="1019" spans="1:7" x14ac:dyDescent="0.2">
      <c r="A1019" s="158"/>
      <c r="B1019" s="158"/>
      <c r="C1019" s="158"/>
      <c r="D1019" s="158">
        <v>2009</v>
      </c>
      <c r="E1019" s="158">
        <v>2019</v>
      </c>
      <c r="F1019" s="158"/>
      <c r="G1019" s="158"/>
    </row>
    <row r="1020" spans="1:7" x14ac:dyDescent="0.2">
      <c r="A1020" s="158"/>
      <c r="B1020" s="158"/>
      <c r="C1020" s="158"/>
      <c r="D1020" s="158">
        <v>2010</v>
      </c>
      <c r="E1020" s="158">
        <v>2020</v>
      </c>
      <c r="F1020" s="158"/>
      <c r="G1020" s="158"/>
    </row>
    <row r="1021" spans="1:7" x14ac:dyDescent="0.2">
      <c r="A1021" s="158"/>
      <c r="B1021" s="158"/>
      <c r="C1021" s="158"/>
      <c r="D1021" s="158">
        <v>2011</v>
      </c>
      <c r="E1021" s="158">
        <v>2021</v>
      </c>
      <c r="F1021" s="158"/>
      <c r="G1021" s="158"/>
    </row>
    <row r="1022" spans="1:7" x14ac:dyDescent="0.2">
      <c r="A1022" s="158"/>
      <c r="B1022" s="158"/>
      <c r="C1022" s="158"/>
      <c r="D1022" s="158">
        <v>2012</v>
      </c>
      <c r="E1022" s="158">
        <v>2022</v>
      </c>
      <c r="F1022" s="158"/>
      <c r="G1022" s="158"/>
    </row>
    <row r="1023" spans="1:7" x14ac:dyDescent="0.2">
      <c r="A1023" s="158"/>
      <c r="B1023" s="158"/>
      <c r="C1023" s="158"/>
      <c r="D1023" s="158">
        <v>2013</v>
      </c>
      <c r="E1023" s="158">
        <v>2023</v>
      </c>
      <c r="F1023" s="158"/>
      <c r="G1023" s="158"/>
    </row>
    <row r="1024" spans="1:7" x14ac:dyDescent="0.2">
      <c r="A1024" s="158"/>
      <c r="B1024" s="158"/>
      <c r="C1024" s="158"/>
      <c r="D1024" s="158">
        <v>2014</v>
      </c>
      <c r="E1024" s="158">
        <v>2024</v>
      </c>
      <c r="F1024" s="158"/>
      <c r="G1024" s="158"/>
    </row>
    <row r="1025" spans="1:7" x14ac:dyDescent="0.2">
      <c r="A1025" s="158"/>
      <c r="B1025" s="158"/>
      <c r="C1025" s="158"/>
      <c r="D1025" s="158">
        <v>2015</v>
      </c>
      <c r="E1025" s="158">
        <v>2025</v>
      </c>
      <c r="F1025" s="158"/>
      <c r="G1025" s="158"/>
    </row>
    <row r="1026" spans="1:7" x14ac:dyDescent="0.2">
      <c r="A1026" s="158"/>
      <c r="B1026" s="158"/>
      <c r="C1026" s="158"/>
      <c r="D1026" s="158">
        <v>2016</v>
      </c>
      <c r="E1026" s="158">
        <v>2026</v>
      </c>
      <c r="F1026" s="158"/>
      <c r="G1026" s="158"/>
    </row>
    <row r="1027" spans="1:7" x14ac:dyDescent="0.2">
      <c r="A1027" s="158"/>
      <c r="B1027" s="158"/>
      <c r="C1027" s="158"/>
      <c r="D1027" s="158">
        <v>2017</v>
      </c>
      <c r="E1027" s="158">
        <v>2027</v>
      </c>
      <c r="F1027" s="158"/>
      <c r="G1027" s="158"/>
    </row>
    <row r="1028" spans="1:7" x14ac:dyDescent="0.2">
      <c r="A1028" s="158"/>
      <c r="B1028" s="158"/>
      <c r="C1028" s="158"/>
      <c r="D1028" s="158">
        <v>2018</v>
      </c>
      <c r="E1028" s="158">
        <v>2028</v>
      </c>
      <c r="F1028" s="158"/>
      <c r="G1028" s="158"/>
    </row>
    <row r="1029" spans="1:7" x14ac:dyDescent="0.2">
      <c r="A1029" s="158"/>
      <c r="B1029" s="158"/>
      <c r="C1029" s="158"/>
      <c r="D1029" s="158">
        <v>2019</v>
      </c>
      <c r="E1029" s="158">
        <v>2029</v>
      </c>
      <c r="F1029" s="158"/>
      <c r="G1029" s="158"/>
    </row>
    <row r="1030" spans="1:7" x14ac:dyDescent="0.2">
      <c r="A1030" s="158"/>
      <c r="B1030" s="158"/>
      <c r="C1030" s="158"/>
      <c r="D1030" s="158">
        <v>2020</v>
      </c>
      <c r="E1030" s="158">
        <v>2030</v>
      </c>
      <c r="F1030" s="158"/>
      <c r="G1030" s="158"/>
    </row>
    <row r="1031" spans="1:7" x14ac:dyDescent="0.2">
      <c r="A1031" s="158"/>
      <c r="B1031" s="158"/>
      <c r="C1031" s="158"/>
      <c r="D1031" s="158">
        <v>2021</v>
      </c>
      <c r="E1031" s="158">
        <v>2031</v>
      </c>
      <c r="F1031" s="158"/>
      <c r="G1031" s="158"/>
    </row>
    <row r="1032" spans="1:7" x14ac:dyDescent="0.2">
      <c r="A1032" s="158"/>
      <c r="B1032" s="158"/>
      <c r="C1032" s="158"/>
      <c r="D1032" s="158">
        <v>2022</v>
      </c>
      <c r="E1032" s="158">
        <v>2032</v>
      </c>
      <c r="F1032" s="158"/>
      <c r="G1032" s="158"/>
    </row>
    <row r="1033" spans="1:7" x14ac:dyDescent="0.2">
      <c r="A1033" s="158"/>
      <c r="B1033" s="158"/>
      <c r="C1033" s="158"/>
      <c r="D1033" s="158">
        <v>2023</v>
      </c>
      <c r="E1033" s="158">
        <v>2033</v>
      </c>
      <c r="F1033" s="158"/>
      <c r="G1033" s="158"/>
    </row>
    <row r="1034" spans="1:7" x14ac:dyDescent="0.2">
      <c r="A1034" s="158"/>
      <c r="B1034" s="158"/>
      <c r="C1034" s="158"/>
      <c r="D1034" s="158">
        <v>2024</v>
      </c>
      <c r="E1034" s="158">
        <v>2034</v>
      </c>
      <c r="F1034" s="158"/>
      <c r="G1034" s="158"/>
    </row>
    <row r="1035" spans="1:7" x14ac:dyDescent="0.2">
      <c r="A1035" s="158"/>
      <c r="B1035" s="158"/>
      <c r="C1035" s="158"/>
      <c r="D1035" s="158">
        <v>2025</v>
      </c>
      <c r="E1035" s="158">
        <v>2035</v>
      </c>
      <c r="F1035" s="158"/>
      <c r="G1035" s="158"/>
    </row>
    <row r="1036" spans="1:7" x14ac:dyDescent="0.2">
      <c r="A1036" s="158"/>
      <c r="B1036" s="158"/>
      <c r="C1036" s="158"/>
      <c r="D1036" s="158">
        <v>2026</v>
      </c>
      <c r="E1036" s="158">
        <v>2036</v>
      </c>
      <c r="F1036" s="158"/>
      <c r="G1036" s="158"/>
    </row>
    <row r="1037" spans="1:7" x14ac:dyDescent="0.2">
      <c r="A1037" s="158"/>
      <c r="B1037" s="158"/>
      <c r="C1037" s="158"/>
      <c r="D1037" s="158">
        <v>2027</v>
      </c>
      <c r="E1037" s="158">
        <v>2037</v>
      </c>
      <c r="F1037" s="158"/>
      <c r="G1037" s="158"/>
    </row>
    <row r="1038" spans="1:7" x14ac:dyDescent="0.2">
      <c r="A1038" s="158"/>
      <c r="B1038" s="158"/>
      <c r="C1038" s="158"/>
      <c r="D1038" s="158">
        <v>2028</v>
      </c>
      <c r="E1038" s="158">
        <v>2038</v>
      </c>
      <c r="F1038" s="158"/>
      <c r="G1038" s="158"/>
    </row>
    <row r="1039" spans="1:7" x14ac:dyDescent="0.2">
      <c r="A1039" s="158"/>
      <c r="B1039" s="158"/>
      <c r="C1039" s="158"/>
      <c r="D1039" s="158">
        <v>2029</v>
      </c>
      <c r="E1039" s="158">
        <v>2039</v>
      </c>
      <c r="F1039" s="158"/>
      <c r="G1039" s="158"/>
    </row>
    <row r="1040" spans="1:7" x14ac:dyDescent="0.2">
      <c r="A1040" s="158"/>
      <c r="B1040" s="158"/>
      <c r="C1040" s="158"/>
      <c r="D1040" s="158">
        <v>2030</v>
      </c>
      <c r="E1040" s="158">
        <v>2040</v>
      </c>
      <c r="F1040" s="158"/>
      <c r="G1040" s="158"/>
    </row>
    <row r="1041" spans="1:7" x14ac:dyDescent="0.2">
      <c r="A1041" s="158"/>
      <c r="B1041" s="158"/>
      <c r="C1041" s="158"/>
      <c r="D1041" s="158"/>
      <c r="E1041" s="158">
        <v>2041</v>
      </c>
      <c r="F1041" s="158"/>
      <c r="G1041" s="158"/>
    </row>
    <row r="1042" spans="1:7" x14ac:dyDescent="0.2">
      <c r="A1042" s="158"/>
      <c r="B1042" s="158"/>
      <c r="C1042" s="158"/>
      <c r="D1042" s="158"/>
      <c r="E1042" s="158">
        <v>2042</v>
      </c>
      <c r="F1042" s="158"/>
      <c r="G1042" s="158"/>
    </row>
    <row r="1043" spans="1:7" x14ac:dyDescent="0.2">
      <c r="A1043" s="158"/>
      <c r="B1043" s="158"/>
      <c r="C1043" s="158"/>
      <c r="D1043" s="158"/>
      <c r="E1043" s="158">
        <v>2043</v>
      </c>
      <c r="F1043" s="158"/>
      <c r="G1043" s="158"/>
    </row>
    <row r="1044" spans="1:7" x14ac:dyDescent="0.2">
      <c r="A1044" s="158"/>
      <c r="B1044" s="158"/>
      <c r="C1044" s="158"/>
      <c r="D1044" s="158"/>
      <c r="E1044" s="158">
        <v>2044</v>
      </c>
      <c r="F1044" s="158"/>
      <c r="G1044" s="158"/>
    </row>
    <row r="1045" spans="1:7" x14ac:dyDescent="0.2">
      <c r="A1045" s="158"/>
      <c r="B1045" s="158"/>
      <c r="C1045" s="158"/>
      <c r="D1045" s="158"/>
      <c r="E1045" s="158">
        <v>2045</v>
      </c>
      <c r="F1045" s="158"/>
      <c r="G1045" s="158"/>
    </row>
    <row r="1046" spans="1:7" x14ac:dyDescent="0.2">
      <c r="A1046" s="158"/>
      <c r="B1046" s="158"/>
      <c r="C1046" s="158"/>
      <c r="D1046" s="158"/>
      <c r="E1046" s="158">
        <v>2046</v>
      </c>
      <c r="F1046" s="158"/>
      <c r="G1046" s="158"/>
    </row>
    <row r="1047" spans="1:7" x14ac:dyDescent="0.2">
      <c r="A1047" s="158"/>
      <c r="B1047" s="158"/>
      <c r="C1047" s="158"/>
      <c r="D1047" s="158"/>
      <c r="E1047" s="158">
        <v>2047</v>
      </c>
      <c r="F1047" s="158"/>
      <c r="G1047" s="158"/>
    </row>
    <row r="1048" spans="1:7" x14ac:dyDescent="0.2">
      <c r="A1048" s="158"/>
      <c r="B1048" s="158"/>
      <c r="C1048" s="158"/>
      <c r="D1048" s="158"/>
      <c r="E1048" s="158">
        <v>2048</v>
      </c>
      <c r="F1048" s="158"/>
      <c r="G1048" s="158"/>
    </row>
    <row r="1049" spans="1:7" x14ac:dyDescent="0.2">
      <c r="A1049" s="158"/>
      <c r="B1049" s="158"/>
      <c r="C1049" s="158"/>
      <c r="D1049" s="158"/>
      <c r="E1049" s="158">
        <v>2049</v>
      </c>
      <c r="F1049" s="158"/>
      <c r="G1049" s="158"/>
    </row>
    <row r="1050" spans="1:7" x14ac:dyDescent="0.2">
      <c r="A1050" s="158"/>
      <c r="B1050" s="158"/>
      <c r="C1050" s="158"/>
      <c r="D1050" s="158"/>
      <c r="E1050" s="158">
        <v>2050</v>
      </c>
      <c r="F1050" s="158"/>
      <c r="G1050" s="158"/>
    </row>
  </sheetData>
  <mergeCells count="127">
    <mergeCell ref="N108:R108"/>
    <mergeCell ref="T80:T82"/>
    <mergeCell ref="U80:U82"/>
    <mergeCell ref="V80:V82"/>
    <mergeCell ref="W80:W82"/>
    <mergeCell ref="X80:X82"/>
    <mergeCell ref="Y80:Y82"/>
    <mergeCell ref="S83:S85"/>
    <mergeCell ref="T83:T85"/>
    <mergeCell ref="U83:U85"/>
    <mergeCell ref="V83:V85"/>
    <mergeCell ref="W83:W85"/>
    <mergeCell ref="X83:X85"/>
    <mergeCell ref="Y83:Y85"/>
    <mergeCell ref="B110:C110"/>
    <mergeCell ref="V88:V89"/>
    <mergeCell ref="B90:C90"/>
    <mergeCell ref="B91:C91"/>
    <mergeCell ref="B92:C92"/>
    <mergeCell ref="B93:C93"/>
    <mergeCell ref="B94:C94"/>
    <mergeCell ref="B97:C98"/>
    <mergeCell ref="D97:D98"/>
    <mergeCell ref="E97:E98"/>
    <mergeCell ref="F97:M97"/>
    <mergeCell ref="N97:R97"/>
    <mergeCell ref="T88:T89"/>
    <mergeCell ref="U88:U89"/>
    <mergeCell ref="B101:C101"/>
    <mergeCell ref="B102:C102"/>
    <mergeCell ref="B103:C103"/>
    <mergeCell ref="B105:C105"/>
    <mergeCell ref="B99:C99"/>
    <mergeCell ref="B100:C100"/>
    <mergeCell ref="B108:C109"/>
    <mergeCell ref="D108:D109"/>
    <mergeCell ref="E108:E109"/>
    <mergeCell ref="F108:M108"/>
    <mergeCell ref="AC13:AO31"/>
    <mergeCell ref="AC35:AO53"/>
    <mergeCell ref="AC12:AO12"/>
    <mergeCell ref="AC34:AO34"/>
    <mergeCell ref="F62:M62"/>
    <mergeCell ref="N62:R62"/>
    <mergeCell ref="F44:S44"/>
    <mergeCell ref="F45:F46"/>
    <mergeCell ref="G45:N45"/>
    <mergeCell ref="O45:S45"/>
    <mergeCell ref="F26:S26"/>
    <mergeCell ref="F27:F28"/>
    <mergeCell ref="G27:N27"/>
    <mergeCell ref="O27:S27"/>
    <mergeCell ref="Z69:Z70"/>
    <mergeCell ref="Z71:Z73"/>
    <mergeCell ref="Z74:Z76"/>
    <mergeCell ref="Z77:Z79"/>
    <mergeCell ref="Z80:Z82"/>
    <mergeCell ref="Z83:Z85"/>
    <mergeCell ref="S68:Z68"/>
    <mergeCell ref="B21:C21"/>
    <mergeCell ref="B26:B28"/>
    <mergeCell ref="C26:C28"/>
    <mergeCell ref="D26:D28"/>
    <mergeCell ref="E26:E28"/>
    <mergeCell ref="B64:C64"/>
    <mergeCell ref="B44:B46"/>
    <mergeCell ref="C44:C46"/>
    <mergeCell ref="D44:D46"/>
    <mergeCell ref="E44:E46"/>
    <mergeCell ref="B62:C63"/>
    <mergeCell ref="D62:D63"/>
    <mergeCell ref="E62:E63"/>
    <mergeCell ref="B68:C70"/>
    <mergeCell ref="S69:S70"/>
    <mergeCell ref="T69:T70"/>
    <mergeCell ref="U69:U70"/>
    <mergeCell ref="M4:Q4"/>
    <mergeCell ref="N18:R18"/>
    <mergeCell ref="B20:C20"/>
    <mergeCell ref="B4:B5"/>
    <mergeCell ref="C4:C5"/>
    <mergeCell ref="D4:D5"/>
    <mergeCell ref="E4:L4"/>
    <mergeCell ref="B18:C19"/>
    <mergeCell ref="D18:D19"/>
    <mergeCell ref="E18:E19"/>
    <mergeCell ref="F18:M18"/>
    <mergeCell ref="V69:V70"/>
    <mergeCell ref="W69:W70"/>
    <mergeCell ref="X69:Y69"/>
    <mergeCell ref="D68:D70"/>
    <mergeCell ref="E68:E70"/>
    <mergeCell ref="F68:M69"/>
    <mergeCell ref="N68:R69"/>
    <mergeCell ref="B71:B72"/>
    <mergeCell ref="S71:S73"/>
    <mergeCell ref="T71:T73"/>
    <mergeCell ref="U71:U73"/>
    <mergeCell ref="V71:V73"/>
    <mergeCell ref="W71:W73"/>
    <mergeCell ref="X71:X73"/>
    <mergeCell ref="Y71:Y73"/>
    <mergeCell ref="B74:B75"/>
    <mergeCell ref="B77:B78"/>
    <mergeCell ref="S74:S76"/>
    <mergeCell ref="T74:T76"/>
    <mergeCell ref="U74:U76"/>
    <mergeCell ref="V74:V76"/>
    <mergeCell ref="W74:W76"/>
    <mergeCell ref="X74:X76"/>
    <mergeCell ref="Y74:Y76"/>
    <mergeCell ref="S77:S79"/>
    <mergeCell ref="T77:T79"/>
    <mergeCell ref="U77:U79"/>
    <mergeCell ref="V77:V79"/>
    <mergeCell ref="W77:W79"/>
    <mergeCell ref="X77:X79"/>
    <mergeCell ref="Y77:Y79"/>
    <mergeCell ref="B80:B81"/>
    <mergeCell ref="S80:S82"/>
    <mergeCell ref="B83:B84"/>
    <mergeCell ref="B88:C89"/>
    <mergeCell ref="D88:D89"/>
    <mergeCell ref="E88:E89"/>
    <mergeCell ref="F88:M88"/>
    <mergeCell ref="N88:R88"/>
    <mergeCell ref="S88:S89"/>
  </mergeCells>
  <dataValidations count="7">
    <dataValidation type="list" allowBlank="1" showInputMessage="1" showErrorMessage="1" sqref="C82:R82 C85:R85 C76:R76 C73:R73 C79:R79">
      <formula1>$AM$1:$AM$2</formula1>
    </dataValidation>
    <dataValidation type="list" allowBlank="1" showInputMessage="1" showErrorMessage="1" sqref="T71:T85">
      <formula1>$A$1000:$A$1008</formula1>
    </dataValidation>
    <dataValidation type="list" allowBlank="1" showInputMessage="1" showErrorMessage="1" sqref="U71:U85">
      <formula1>$B$1000:$B$1011</formula1>
    </dataValidation>
    <dataValidation type="list" allowBlank="1" showInputMessage="1" showErrorMessage="1" sqref="V71:V85">
      <formula1>$C$1000:$C$1003</formula1>
    </dataValidation>
    <dataValidation type="list" allowBlank="1" showInputMessage="1" showErrorMessage="1" sqref="X71:X85">
      <formula1>$D$1000:$D$1040</formula1>
    </dataValidation>
    <dataValidation type="list" allowBlank="1" showInputMessage="1" showErrorMessage="1" sqref="Y71:Y85">
      <formula1>$E$1000:$E$1050</formula1>
    </dataValidation>
    <dataValidation type="list" allowBlank="1" showInputMessage="1" showErrorMessage="1" sqref="Z71:Z85">
      <formula1>$F$1000:$F$1004</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BB1050"/>
  <sheetViews>
    <sheetView topLeftCell="A59" zoomScale="40" zoomScaleNormal="40" workbookViewId="0">
      <pane xSplit="2" topLeftCell="C1" activePane="topRight" state="frozen"/>
      <selection activeCell="Z13" sqref="Z13:AL31"/>
      <selection pane="topRight" activeCell="R109" sqref="R109:R111"/>
    </sheetView>
  </sheetViews>
  <sheetFormatPr defaultColWidth="9.140625" defaultRowHeight="12.75" x14ac:dyDescent="0.2"/>
  <cols>
    <col min="1" max="1" width="5.7109375" style="85" customWidth="1"/>
    <col min="2" max="2" width="36.28515625" style="85" customWidth="1"/>
    <col min="3" max="3" width="18.5703125" style="85" customWidth="1"/>
    <col min="4" max="4" width="13.5703125" style="85" bestFit="1" customWidth="1"/>
    <col min="5" max="5" width="20.5703125" style="149" bestFit="1" customWidth="1"/>
    <col min="6" max="6" width="12.140625" style="149" customWidth="1"/>
    <col min="7" max="7" width="11" style="85" bestFit="1" customWidth="1"/>
    <col min="8" max="9" width="20.7109375" style="85" bestFit="1" customWidth="1"/>
    <col min="10" max="22" width="12.7109375" style="85" customWidth="1"/>
    <col min="23" max="23" width="15.7109375" style="85" customWidth="1"/>
    <col min="24" max="27" width="2.85546875" style="85" customWidth="1"/>
    <col min="28" max="28" width="4.140625" style="82" customWidth="1"/>
    <col min="29" max="29" width="9.140625" style="100"/>
    <col min="30" max="16384" width="9.140625" style="85"/>
  </cols>
  <sheetData>
    <row r="1" spans="2:54" ht="13.15" x14ac:dyDescent="0.25">
      <c r="AC1" s="83" t="s">
        <v>181</v>
      </c>
      <c r="AD1" s="84"/>
      <c r="AM1" s="135" t="s">
        <v>266</v>
      </c>
      <c r="BB1" s="135" t="s">
        <v>266</v>
      </c>
    </row>
    <row r="2" spans="2:54" s="89" customFormat="1" ht="15.6" x14ac:dyDescent="0.3">
      <c r="B2" s="116" t="s">
        <v>56</v>
      </c>
      <c r="E2" s="144"/>
      <c r="F2" s="144"/>
      <c r="AB2" s="87"/>
      <c r="AC2" s="88" t="s">
        <v>174</v>
      </c>
      <c r="AM2" s="140" t="s">
        <v>269</v>
      </c>
      <c r="BB2" s="140" t="s">
        <v>269</v>
      </c>
    </row>
    <row r="3" spans="2:54" s="89" customFormat="1" ht="15.75" customHeight="1" x14ac:dyDescent="0.2">
      <c r="E3" s="144"/>
      <c r="F3" s="144"/>
      <c r="AB3" s="87"/>
      <c r="AC3" s="88" t="s">
        <v>175</v>
      </c>
    </row>
    <row r="4" spans="2:54" s="89" customFormat="1" x14ac:dyDescent="0.2">
      <c r="B4" s="394" t="s">
        <v>132</v>
      </c>
      <c r="C4" s="394" t="s">
        <v>2</v>
      </c>
      <c r="D4" s="394" t="s">
        <v>4</v>
      </c>
      <c r="E4" s="394"/>
      <c r="F4" s="394"/>
      <c r="G4" s="394"/>
      <c r="H4" s="123" t="s">
        <v>277</v>
      </c>
      <c r="AB4" s="87"/>
      <c r="AC4" s="88" t="s">
        <v>176</v>
      </c>
    </row>
    <row r="5" spans="2:54" s="89" customFormat="1" ht="22.5" customHeight="1" x14ac:dyDescent="0.2">
      <c r="B5" s="394"/>
      <c r="C5" s="394"/>
      <c r="D5" s="123" t="s">
        <v>7</v>
      </c>
      <c r="E5" s="123" t="s">
        <v>8</v>
      </c>
      <c r="F5" s="123" t="s">
        <v>10</v>
      </c>
      <c r="G5" s="123" t="s">
        <v>11</v>
      </c>
      <c r="H5" s="123" t="s">
        <v>16</v>
      </c>
      <c r="AB5" s="87"/>
      <c r="AC5" s="88" t="s">
        <v>177</v>
      </c>
    </row>
    <row r="6" spans="2:54" s="89" customFormat="1" x14ac:dyDescent="0.2">
      <c r="B6" s="123" t="s">
        <v>43</v>
      </c>
      <c r="C6" s="123" t="s">
        <v>34</v>
      </c>
      <c r="D6" s="123" t="s">
        <v>36</v>
      </c>
      <c r="E6" s="123" t="s">
        <v>35</v>
      </c>
      <c r="F6" s="123" t="s">
        <v>35</v>
      </c>
      <c r="G6" s="123" t="s">
        <v>35</v>
      </c>
      <c r="H6" s="123" t="s">
        <v>35</v>
      </c>
      <c r="AB6" s="87"/>
      <c r="AC6" s="88" t="s">
        <v>178</v>
      </c>
    </row>
    <row r="7" spans="2:54" s="89" customFormat="1" x14ac:dyDescent="0.2">
      <c r="B7" s="48" t="s">
        <v>133</v>
      </c>
      <c r="C7" s="63"/>
      <c r="D7" s="63"/>
      <c r="E7" s="63"/>
      <c r="F7" s="63"/>
      <c r="G7" s="63"/>
      <c r="H7" s="124"/>
      <c r="AB7" s="87"/>
      <c r="AC7" s="88" t="s">
        <v>179</v>
      </c>
    </row>
    <row r="8" spans="2:54" s="89" customFormat="1" x14ac:dyDescent="0.2">
      <c r="B8" s="48" t="s">
        <v>134</v>
      </c>
      <c r="C8" s="63"/>
      <c r="D8" s="63"/>
      <c r="E8" s="63"/>
      <c r="F8" s="63"/>
      <c r="G8" s="63"/>
      <c r="H8" s="124"/>
      <c r="AB8" s="87"/>
      <c r="AC8" s="88" t="s">
        <v>180</v>
      </c>
    </row>
    <row r="9" spans="2:54" s="89" customFormat="1" ht="13.15" x14ac:dyDescent="0.25">
      <c r="B9" s="48" t="s">
        <v>135</v>
      </c>
      <c r="C9" s="63"/>
      <c r="D9" s="63"/>
      <c r="E9" s="63"/>
      <c r="F9" s="63"/>
      <c r="G9" s="63"/>
      <c r="H9" s="124"/>
      <c r="AB9" s="87"/>
      <c r="AC9" s="88"/>
    </row>
    <row r="10" spans="2:54" s="89" customFormat="1" ht="13.15" x14ac:dyDescent="0.25">
      <c r="B10" s="48" t="s">
        <v>136</v>
      </c>
      <c r="C10" s="63"/>
      <c r="D10" s="63"/>
      <c r="E10" s="63"/>
      <c r="F10" s="63"/>
      <c r="G10" s="63"/>
      <c r="H10" s="124"/>
      <c r="AB10" s="87"/>
      <c r="AC10" s="93" t="s">
        <v>301</v>
      </c>
    </row>
    <row r="11" spans="2:54" s="89" customFormat="1" ht="13.15" x14ac:dyDescent="0.25">
      <c r="B11" s="48" t="s">
        <v>137</v>
      </c>
      <c r="C11" s="63"/>
      <c r="D11" s="63"/>
      <c r="E11" s="63"/>
      <c r="F11" s="63"/>
      <c r="G11" s="63"/>
      <c r="H11" s="124"/>
      <c r="AB11" s="87"/>
      <c r="AC11" s="88"/>
    </row>
    <row r="12" spans="2:54" s="89" customFormat="1" ht="13.15" x14ac:dyDescent="0.25">
      <c r="B12" s="48" t="s">
        <v>138</v>
      </c>
      <c r="C12" s="63"/>
      <c r="D12" s="63"/>
      <c r="E12" s="63"/>
      <c r="F12" s="63"/>
      <c r="G12" s="63"/>
      <c r="H12" s="124"/>
      <c r="AB12" s="87"/>
      <c r="AC12" s="396" t="s">
        <v>182</v>
      </c>
      <c r="AD12" s="396"/>
      <c r="AE12" s="396"/>
      <c r="AF12" s="396"/>
      <c r="AG12" s="396"/>
      <c r="AH12" s="396"/>
      <c r="AI12" s="396"/>
      <c r="AJ12" s="396"/>
      <c r="AK12" s="396"/>
      <c r="AL12" s="396"/>
      <c r="AM12" s="396"/>
      <c r="AN12" s="396"/>
      <c r="AO12" s="396"/>
    </row>
    <row r="13" spans="2:54" s="89" customFormat="1" x14ac:dyDescent="0.2">
      <c r="B13" s="48" t="s">
        <v>139</v>
      </c>
      <c r="C13" s="63"/>
      <c r="D13" s="63"/>
      <c r="E13" s="63"/>
      <c r="F13" s="63"/>
      <c r="G13" s="63"/>
      <c r="H13" s="124"/>
      <c r="AB13" s="87"/>
      <c r="AC13" s="395" t="s">
        <v>183</v>
      </c>
      <c r="AD13" s="395"/>
      <c r="AE13" s="395"/>
      <c r="AF13" s="395"/>
      <c r="AG13" s="395"/>
      <c r="AH13" s="395"/>
      <c r="AI13" s="395"/>
      <c r="AJ13" s="395"/>
      <c r="AK13" s="395"/>
      <c r="AL13" s="395"/>
      <c r="AM13" s="395"/>
      <c r="AN13" s="395"/>
      <c r="AO13" s="395"/>
    </row>
    <row r="14" spans="2:54" s="89" customFormat="1" x14ac:dyDescent="0.2">
      <c r="B14" s="48" t="s">
        <v>140</v>
      </c>
      <c r="C14" s="63"/>
      <c r="D14" s="63"/>
      <c r="E14" s="63"/>
      <c r="F14" s="63"/>
      <c r="G14" s="63"/>
      <c r="H14" s="124"/>
      <c r="AB14" s="87"/>
      <c r="AC14" s="395"/>
      <c r="AD14" s="395"/>
      <c r="AE14" s="395"/>
      <c r="AF14" s="395"/>
      <c r="AG14" s="395"/>
      <c r="AH14" s="395"/>
      <c r="AI14" s="395"/>
      <c r="AJ14" s="395"/>
      <c r="AK14" s="395"/>
      <c r="AL14" s="395"/>
      <c r="AM14" s="395"/>
      <c r="AN14" s="395"/>
      <c r="AO14" s="395"/>
    </row>
    <row r="15" spans="2:54" s="89" customFormat="1" x14ac:dyDescent="0.2">
      <c r="B15" s="48" t="s">
        <v>141</v>
      </c>
      <c r="C15" s="63"/>
      <c r="D15" s="63"/>
      <c r="E15" s="63"/>
      <c r="F15" s="63"/>
      <c r="G15" s="63"/>
      <c r="H15" s="124"/>
      <c r="AB15" s="87"/>
      <c r="AC15" s="395"/>
      <c r="AD15" s="395"/>
      <c r="AE15" s="395"/>
      <c r="AF15" s="395"/>
      <c r="AG15" s="395"/>
      <c r="AH15" s="395"/>
      <c r="AI15" s="395"/>
      <c r="AJ15" s="395"/>
      <c r="AK15" s="395"/>
      <c r="AL15" s="395"/>
      <c r="AM15" s="395"/>
      <c r="AN15" s="395"/>
      <c r="AO15" s="395"/>
    </row>
    <row r="16" spans="2:54" s="89" customFormat="1" x14ac:dyDescent="0.2">
      <c r="B16" s="48" t="s">
        <v>142</v>
      </c>
      <c r="C16" s="63"/>
      <c r="D16" s="63"/>
      <c r="E16" s="63"/>
      <c r="F16" s="63"/>
      <c r="G16" s="63"/>
      <c r="H16" s="124"/>
      <c r="AB16" s="87"/>
      <c r="AC16" s="395"/>
      <c r="AD16" s="395"/>
      <c r="AE16" s="395"/>
      <c r="AF16" s="395"/>
      <c r="AG16" s="395"/>
      <c r="AH16" s="395"/>
      <c r="AI16" s="395"/>
      <c r="AJ16" s="395"/>
      <c r="AK16" s="395"/>
      <c r="AL16" s="395"/>
      <c r="AM16" s="395"/>
      <c r="AN16" s="395"/>
      <c r="AO16" s="395"/>
    </row>
    <row r="17" spans="2:41" s="89" customFormat="1" ht="15.75" customHeight="1" x14ac:dyDescent="0.2">
      <c r="B17" s="142"/>
      <c r="C17" s="142"/>
      <c r="D17" s="142"/>
      <c r="E17" s="143"/>
      <c r="F17" s="144"/>
      <c r="AB17" s="87"/>
      <c r="AC17" s="395"/>
      <c r="AD17" s="395"/>
      <c r="AE17" s="395"/>
      <c r="AF17" s="395"/>
      <c r="AG17" s="395"/>
      <c r="AH17" s="395"/>
      <c r="AI17" s="395"/>
      <c r="AJ17" s="395"/>
      <c r="AK17" s="395"/>
      <c r="AL17" s="395"/>
      <c r="AM17" s="395"/>
      <c r="AN17" s="395"/>
      <c r="AO17" s="395"/>
    </row>
    <row r="18" spans="2:41" s="89" customFormat="1" ht="15" customHeight="1" x14ac:dyDescent="0.2">
      <c r="B18" s="394" t="s">
        <v>59</v>
      </c>
      <c r="C18" s="394" t="s">
        <v>2</v>
      </c>
      <c r="D18" s="394" t="s">
        <v>4</v>
      </c>
      <c r="E18" s="394"/>
      <c r="F18" s="394"/>
      <c r="G18" s="394"/>
      <c r="H18" s="123" t="s">
        <v>277</v>
      </c>
      <c r="AB18" s="87"/>
      <c r="AC18" s="395"/>
      <c r="AD18" s="395"/>
      <c r="AE18" s="395"/>
      <c r="AF18" s="395"/>
      <c r="AG18" s="395"/>
      <c r="AH18" s="395"/>
      <c r="AI18" s="395"/>
      <c r="AJ18" s="395"/>
      <c r="AK18" s="395"/>
      <c r="AL18" s="395"/>
      <c r="AM18" s="395"/>
      <c r="AN18" s="395"/>
      <c r="AO18" s="395"/>
    </row>
    <row r="19" spans="2:41" s="89" customFormat="1" x14ac:dyDescent="0.2">
      <c r="B19" s="394"/>
      <c r="C19" s="394"/>
      <c r="D19" s="123" t="s">
        <v>7</v>
      </c>
      <c r="E19" s="123" t="s">
        <v>8</v>
      </c>
      <c r="F19" s="123" t="s">
        <v>10</v>
      </c>
      <c r="G19" s="123" t="s">
        <v>11</v>
      </c>
      <c r="H19" s="123" t="s">
        <v>16</v>
      </c>
      <c r="AB19" s="87"/>
      <c r="AC19" s="395"/>
      <c r="AD19" s="395"/>
      <c r="AE19" s="395"/>
      <c r="AF19" s="395"/>
      <c r="AG19" s="395"/>
      <c r="AH19" s="395"/>
      <c r="AI19" s="395"/>
      <c r="AJ19" s="395"/>
      <c r="AK19" s="395"/>
      <c r="AL19" s="395"/>
      <c r="AM19" s="395"/>
      <c r="AN19" s="395"/>
      <c r="AO19" s="395"/>
    </row>
    <row r="20" spans="2:41" s="89" customFormat="1" ht="15.75" customHeight="1" x14ac:dyDescent="0.2">
      <c r="B20" s="123" t="s">
        <v>43</v>
      </c>
      <c r="C20" s="123" t="s">
        <v>46</v>
      </c>
      <c r="D20" s="123" t="s">
        <v>44</v>
      </c>
      <c r="E20" s="123" t="s">
        <v>45</v>
      </c>
      <c r="F20" s="123" t="s">
        <v>45</v>
      </c>
      <c r="G20" s="123" t="s">
        <v>45</v>
      </c>
      <c r="H20" s="123" t="s">
        <v>45</v>
      </c>
      <c r="AB20" s="87"/>
      <c r="AC20" s="395"/>
      <c r="AD20" s="395"/>
      <c r="AE20" s="395"/>
      <c r="AF20" s="395"/>
      <c r="AG20" s="395"/>
      <c r="AH20" s="395"/>
      <c r="AI20" s="395"/>
      <c r="AJ20" s="395"/>
      <c r="AK20" s="395"/>
      <c r="AL20" s="395"/>
      <c r="AM20" s="395"/>
      <c r="AN20" s="395"/>
      <c r="AO20" s="395"/>
    </row>
    <row r="21" spans="2:41" s="89" customFormat="1" x14ac:dyDescent="0.2">
      <c r="B21" s="49" t="s">
        <v>47</v>
      </c>
      <c r="C21" s="63">
        <v>1</v>
      </c>
      <c r="D21" s="63"/>
      <c r="E21" s="63"/>
      <c r="F21" s="63"/>
      <c r="G21" s="63"/>
      <c r="H21" s="63"/>
      <c r="AB21" s="87"/>
      <c r="AC21" s="395"/>
      <c r="AD21" s="395"/>
      <c r="AE21" s="395"/>
      <c r="AF21" s="395"/>
      <c r="AG21" s="395"/>
      <c r="AH21" s="395"/>
      <c r="AI21" s="395"/>
      <c r="AJ21" s="395"/>
      <c r="AK21" s="395"/>
      <c r="AL21" s="395"/>
      <c r="AM21" s="395"/>
      <c r="AN21" s="395"/>
      <c r="AO21" s="395"/>
    </row>
    <row r="22" spans="2:41" s="89" customFormat="1" ht="15.75" customHeight="1" x14ac:dyDescent="0.2">
      <c r="B22" s="142"/>
      <c r="C22" s="142"/>
      <c r="D22" s="142"/>
      <c r="E22" s="143"/>
      <c r="F22" s="144"/>
      <c r="AB22" s="87"/>
      <c r="AC22" s="395"/>
      <c r="AD22" s="395"/>
      <c r="AE22" s="395"/>
      <c r="AF22" s="395"/>
      <c r="AG22" s="395"/>
      <c r="AH22" s="395"/>
      <c r="AI22" s="395"/>
      <c r="AJ22" s="395"/>
      <c r="AK22" s="395"/>
      <c r="AL22" s="395"/>
      <c r="AM22" s="395"/>
      <c r="AN22" s="395"/>
      <c r="AO22" s="395"/>
    </row>
    <row r="23" spans="2:41" s="89" customFormat="1" ht="15.75" customHeight="1" x14ac:dyDescent="0.2">
      <c r="B23" s="142"/>
      <c r="C23" s="142"/>
      <c r="D23" s="142"/>
      <c r="E23" s="143"/>
      <c r="F23" s="144"/>
      <c r="AB23" s="87"/>
      <c r="AC23" s="395"/>
      <c r="AD23" s="395"/>
      <c r="AE23" s="395"/>
      <c r="AF23" s="395"/>
      <c r="AG23" s="395"/>
      <c r="AH23" s="395"/>
      <c r="AI23" s="395"/>
      <c r="AJ23" s="395"/>
      <c r="AK23" s="395"/>
      <c r="AL23" s="395"/>
      <c r="AM23" s="395"/>
      <c r="AN23" s="395"/>
      <c r="AO23" s="395"/>
    </row>
    <row r="24" spans="2:41" s="89" customFormat="1" ht="15.75" customHeight="1" x14ac:dyDescent="0.2">
      <c r="B24" s="89" t="s">
        <v>57</v>
      </c>
      <c r="C24" s="142"/>
      <c r="D24" s="142"/>
      <c r="E24" s="143"/>
      <c r="F24" s="144"/>
      <c r="AB24" s="87"/>
      <c r="AC24" s="395"/>
      <c r="AD24" s="395"/>
      <c r="AE24" s="395"/>
      <c r="AF24" s="395"/>
      <c r="AG24" s="395"/>
      <c r="AH24" s="395"/>
      <c r="AI24" s="395"/>
      <c r="AJ24" s="395"/>
      <c r="AK24" s="395"/>
      <c r="AL24" s="395"/>
      <c r="AM24" s="395"/>
      <c r="AN24" s="395"/>
      <c r="AO24" s="395"/>
    </row>
    <row r="25" spans="2:41" s="89" customFormat="1" ht="15.75" customHeight="1" x14ac:dyDescent="0.2">
      <c r="B25" s="142"/>
      <c r="C25" s="142"/>
      <c r="D25" s="142"/>
      <c r="E25" s="143"/>
      <c r="F25" s="144"/>
      <c r="AB25" s="87"/>
      <c r="AC25" s="395"/>
      <c r="AD25" s="395"/>
      <c r="AE25" s="395"/>
      <c r="AF25" s="395"/>
      <c r="AG25" s="395"/>
      <c r="AH25" s="395"/>
      <c r="AI25" s="395"/>
      <c r="AJ25" s="395"/>
      <c r="AK25" s="395"/>
      <c r="AL25" s="395"/>
      <c r="AM25" s="395"/>
      <c r="AN25" s="395"/>
      <c r="AO25" s="395"/>
    </row>
    <row r="26" spans="2:41" s="89" customFormat="1" ht="15.75" customHeight="1" x14ac:dyDescent="0.2">
      <c r="B26" s="123" t="s">
        <v>2</v>
      </c>
      <c r="C26" s="123" t="s">
        <v>146</v>
      </c>
      <c r="D26" s="123" t="s">
        <v>145</v>
      </c>
      <c r="E26" s="123" t="s">
        <v>144</v>
      </c>
      <c r="F26" s="123" t="s">
        <v>153</v>
      </c>
      <c r="G26" s="144"/>
      <c r="AB26" s="87"/>
      <c r="AC26" s="395"/>
      <c r="AD26" s="395"/>
      <c r="AE26" s="395"/>
      <c r="AF26" s="395"/>
      <c r="AG26" s="395"/>
      <c r="AH26" s="395"/>
      <c r="AI26" s="395"/>
      <c r="AJ26" s="395"/>
      <c r="AK26" s="395"/>
      <c r="AL26" s="395"/>
      <c r="AM26" s="395"/>
      <c r="AN26" s="395"/>
      <c r="AO26" s="395"/>
    </row>
    <row r="27" spans="2:41" s="89" customFormat="1" ht="15.75" customHeight="1" x14ac:dyDescent="0.2">
      <c r="B27" s="123" t="s">
        <v>143</v>
      </c>
      <c r="C27" s="123" t="s">
        <v>71</v>
      </c>
      <c r="D27" s="123" t="s">
        <v>147</v>
      </c>
      <c r="E27" s="123" t="s">
        <v>148</v>
      </c>
      <c r="F27" s="123" t="s">
        <v>34</v>
      </c>
      <c r="G27" s="144"/>
      <c r="AB27" s="87"/>
      <c r="AC27" s="395"/>
      <c r="AD27" s="395"/>
      <c r="AE27" s="395"/>
      <c r="AF27" s="395"/>
      <c r="AG27" s="395"/>
      <c r="AH27" s="395"/>
      <c r="AI27" s="395"/>
      <c r="AJ27" s="395"/>
      <c r="AK27" s="395"/>
      <c r="AL27" s="395"/>
      <c r="AM27" s="395"/>
      <c r="AN27" s="395"/>
      <c r="AO27" s="395"/>
    </row>
    <row r="28" spans="2:41" s="89" customFormat="1" ht="15.75" customHeight="1" x14ac:dyDescent="0.2">
      <c r="B28" s="48" t="s">
        <v>133</v>
      </c>
      <c r="C28" s="63"/>
      <c r="D28" s="63"/>
      <c r="E28" s="161"/>
      <c r="F28" s="162">
        <f>(C28*D28*E28/100)/1000</f>
        <v>0</v>
      </c>
      <c r="G28" s="144"/>
      <c r="H28" s="144"/>
      <c r="AB28" s="87"/>
      <c r="AC28" s="395"/>
      <c r="AD28" s="395"/>
      <c r="AE28" s="395"/>
      <c r="AF28" s="395"/>
      <c r="AG28" s="395"/>
      <c r="AH28" s="395"/>
      <c r="AI28" s="395"/>
      <c r="AJ28" s="395"/>
      <c r="AK28" s="395"/>
      <c r="AL28" s="395"/>
      <c r="AM28" s="395"/>
      <c r="AN28" s="395"/>
      <c r="AO28" s="395"/>
    </row>
    <row r="29" spans="2:41" s="89" customFormat="1" ht="15.75" customHeight="1" x14ac:dyDescent="0.2">
      <c r="B29" s="48" t="s">
        <v>134</v>
      </c>
      <c r="C29" s="63"/>
      <c r="D29" s="63"/>
      <c r="E29" s="161"/>
      <c r="F29" s="162">
        <f t="shared" ref="F29:F37" si="0">(C29*D29*E29/100)/1000</f>
        <v>0</v>
      </c>
      <c r="G29" s="144"/>
      <c r="H29" s="144"/>
      <c r="AB29" s="87"/>
      <c r="AC29" s="395"/>
      <c r="AD29" s="395"/>
      <c r="AE29" s="395"/>
      <c r="AF29" s="395"/>
      <c r="AG29" s="395"/>
      <c r="AH29" s="395"/>
      <c r="AI29" s="395"/>
      <c r="AJ29" s="395"/>
      <c r="AK29" s="395"/>
      <c r="AL29" s="395"/>
      <c r="AM29" s="395"/>
      <c r="AN29" s="395"/>
      <c r="AO29" s="395"/>
    </row>
    <row r="30" spans="2:41" s="89" customFormat="1" ht="15.75" customHeight="1" x14ac:dyDescent="0.2">
      <c r="B30" s="48" t="s">
        <v>135</v>
      </c>
      <c r="C30" s="63"/>
      <c r="D30" s="63"/>
      <c r="E30" s="161"/>
      <c r="F30" s="162">
        <f t="shared" si="0"/>
        <v>0</v>
      </c>
      <c r="G30" s="144"/>
      <c r="H30" s="144"/>
      <c r="AB30" s="87"/>
      <c r="AC30" s="395"/>
      <c r="AD30" s="395"/>
      <c r="AE30" s="395"/>
      <c r="AF30" s="395"/>
      <c r="AG30" s="395"/>
      <c r="AH30" s="395"/>
      <c r="AI30" s="395"/>
      <c r="AJ30" s="395"/>
      <c r="AK30" s="395"/>
      <c r="AL30" s="395"/>
      <c r="AM30" s="395"/>
      <c r="AN30" s="395"/>
      <c r="AO30" s="395"/>
    </row>
    <row r="31" spans="2:41" s="89" customFormat="1" ht="15.75" customHeight="1" x14ac:dyDescent="0.2">
      <c r="B31" s="48" t="s">
        <v>136</v>
      </c>
      <c r="C31" s="63"/>
      <c r="D31" s="63"/>
      <c r="E31" s="161"/>
      <c r="F31" s="162">
        <f t="shared" si="0"/>
        <v>0</v>
      </c>
      <c r="G31" s="144"/>
      <c r="H31" s="144"/>
      <c r="AB31" s="87"/>
      <c r="AC31" s="395"/>
      <c r="AD31" s="395"/>
      <c r="AE31" s="395"/>
      <c r="AF31" s="395"/>
      <c r="AG31" s="395"/>
      <c r="AH31" s="395"/>
      <c r="AI31" s="395"/>
      <c r="AJ31" s="395"/>
      <c r="AK31" s="395"/>
      <c r="AL31" s="395"/>
      <c r="AM31" s="395"/>
      <c r="AN31" s="395"/>
      <c r="AO31" s="395"/>
    </row>
    <row r="32" spans="2:41" s="89" customFormat="1" ht="15.75" customHeight="1" x14ac:dyDescent="0.25">
      <c r="B32" s="48" t="s">
        <v>137</v>
      </c>
      <c r="C32" s="63"/>
      <c r="D32" s="63"/>
      <c r="E32" s="161"/>
      <c r="F32" s="162">
        <f t="shared" si="0"/>
        <v>0</v>
      </c>
      <c r="G32" s="144"/>
      <c r="H32" s="144"/>
      <c r="AB32" s="87"/>
      <c r="AC32" s="88"/>
    </row>
    <row r="33" spans="2:41" s="89" customFormat="1" ht="15.75" customHeight="1" x14ac:dyDescent="0.25">
      <c r="B33" s="48" t="s">
        <v>138</v>
      </c>
      <c r="C33" s="63"/>
      <c r="D33" s="63"/>
      <c r="E33" s="161"/>
      <c r="F33" s="162">
        <f t="shared" si="0"/>
        <v>0</v>
      </c>
      <c r="AB33" s="87"/>
      <c r="AC33" s="88"/>
    </row>
    <row r="34" spans="2:41" s="89" customFormat="1" ht="15.75" customHeight="1" x14ac:dyDescent="0.25">
      <c r="B34" s="48" t="s">
        <v>139</v>
      </c>
      <c r="C34" s="63"/>
      <c r="D34" s="63"/>
      <c r="E34" s="161"/>
      <c r="F34" s="162">
        <f t="shared" si="0"/>
        <v>0</v>
      </c>
      <c r="AB34" s="87"/>
      <c r="AC34" s="396" t="s">
        <v>184</v>
      </c>
      <c r="AD34" s="396"/>
      <c r="AE34" s="396"/>
      <c r="AF34" s="396"/>
      <c r="AG34" s="396"/>
      <c r="AH34" s="396"/>
      <c r="AI34" s="396"/>
      <c r="AJ34" s="396"/>
      <c r="AK34" s="396"/>
      <c r="AL34" s="396"/>
      <c r="AM34" s="396"/>
      <c r="AN34" s="396"/>
      <c r="AO34" s="396"/>
    </row>
    <row r="35" spans="2:41" s="89" customFormat="1" ht="15.75" customHeight="1" x14ac:dyDescent="0.2">
      <c r="B35" s="48" t="s">
        <v>140</v>
      </c>
      <c r="C35" s="63"/>
      <c r="D35" s="63"/>
      <c r="E35" s="161"/>
      <c r="F35" s="162">
        <f t="shared" si="0"/>
        <v>0</v>
      </c>
      <c r="AB35" s="87"/>
      <c r="AC35" s="395" t="s">
        <v>183</v>
      </c>
      <c r="AD35" s="395"/>
      <c r="AE35" s="395"/>
      <c r="AF35" s="395"/>
      <c r="AG35" s="395"/>
      <c r="AH35" s="395"/>
      <c r="AI35" s="395"/>
      <c r="AJ35" s="395"/>
      <c r="AK35" s="395"/>
      <c r="AL35" s="395"/>
      <c r="AM35" s="395"/>
      <c r="AN35" s="395"/>
      <c r="AO35" s="395"/>
    </row>
    <row r="36" spans="2:41" s="89" customFormat="1" ht="15.75" customHeight="1" x14ac:dyDescent="0.2">
      <c r="B36" s="48" t="s">
        <v>141</v>
      </c>
      <c r="C36" s="63"/>
      <c r="D36" s="63"/>
      <c r="E36" s="161"/>
      <c r="F36" s="162">
        <f t="shared" si="0"/>
        <v>0</v>
      </c>
      <c r="AB36" s="87"/>
      <c r="AC36" s="395"/>
      <c r="AD36" s="395"/>
      <c r="AE36" s="395"/>
      <c r="AF36" s="395"/>
      <c r="AG36" s="395"/>
      <c r="AH36" s="395"/>
      <c r="AI36" s="395"/>
      <c r="AJ36" s="395"/>
      <c r="AK36" s="395"/>
      <c r="AL36" s="395"/>
      <c r="AM36" s="395"/>
      <c r="AN36" s="395"/>
      <c r="AO36" s="395"/>
    </row>
    <row r="37" spans="2:41" s="89" customFormat="1" ht="15.75" customHeight="1" x14ac:dyDescent="0.2">
      <c r="B37" s="48" t="s">
        <v>142</v>
      </c>
      <c r="C37" s="63"/>
      <c r="D37" s="63"/>
      <c r="E37" s="161"/>
      <c r="F37" s="162">
        <f t="shared" si="0"/>
        <v>0</v>
      </c>
      <c r="AB37" s="87"/>
      <c r="AC37" s="395"/>
      <c r="AD37" s="395"/>
      <c r="AE37" s="395"/>
      <c r="AF37" s="395"/>
      <c r="AG37" s="395"/>
      <c r="AH37" s="395"/>
      <c r="AI37" s="395"/>
      <c r="AJ37" s="395"/>
      <c r="AK37" s="395"/>
      <c r="AL37" s="395"/>
      <c r="AM37" s="395"/>
      <c r="AN37" s="395"/>
      <c r="AO37" s="395"/>
    </row>
    <row r="38" spans="2:41" s="89" customFormat="1" ht="15.75" customHeight="1" x14ac:dyDescent="0.2">
      <c r="B38" s="142"/>
      <c r="C38" s="142"/>
      <c r="D38" s="142"/>
      <c r="E38" s="169"/>
      <c r="F38" s="144"/>
      <c r="AB38" s="87"/>
      <c r="AC38" s="395"/>
      <c r="AD38" s="395"/>
      <c r="AE38" s="395"/>
      <c r="AF38" s="395"/>
      <c r="AG38" s="395"/>
      <c r="AH38" s="395"/>
      <c r="AI38" s="395"/>
      <c r="AJ38" s="395"/>
      <c r="AK38" s="395"/>
      <c r="AL38" s="395"/>
      <c r="AM38" s="395"/>
      <c r="AN38" s="395"/>
      <c r="AO38" s="395"/>
    </row>
    <row r="39" spans="2:41" s="89" customFormat="1" ht="15.75" customHeight="1" x14ac:dyDescent="0.2">
      <c r="B39" s="123" t="s">
        <v>7</v>
      </c>
      <c r="C39" s="123" t="s">
        <v>146</v>
      </c>
      <c r="D39" s="123" t="s">
        <v>145</v>
      </c>
      <c r="E39" s="163" t="s">
        <v>144</v>
      </c>
      <c r="F39" s="123" t="s">
        <v>153</v>
      </c>
      <c r="AB39" s="87"/>
      <c r="AC39" s="395"/>
      <c r="AD39" s="395"/>
      <c r="AE39" s="395"/>
      <c r="AF39" s="395"/>
      <c r="AG39" s="395"/>
      <c r="AH39" s="395"/>
      <c r="AI39" s="395"/>
      <c r="AJ39" s="395"/>
      <c r="AK39" s="395"/>
      <c r="AL39" s="395"/>
      <c r="AM39" s="395"/>
      <c r="AN39" s="395"/>
      <c r="AO39" s="395"/>
    </row>
    <row r="40" spans="2:41" s="89" customFormat="1" ht="15.75" customHeight="1" x14ac:dyDescent="0.2">
      <c r="B40" s="123" t="s">
        <v>143</v>
      </c>
      <c r="C40" s="123" t="s">
        <v>71</v>
      </c>
      <c r="D40" s="123" t="s">
        <v>147</v>
      </c>
      <c r="E40" s="163" t="s">
        <v>148</v>
      </c>
      <c r="F40" s="123" t="s">
        <v>34</v>
      </c>
      <c r="AB40" s="87"/>
      <c r="AC40" s="395"/>
      <c r="AD40" s="395"/>
      <c r="AE40" s="395"/>
      <c r="AF40" s="395"/>
      <c r="AG40" s="395"/>
      <c r="AH40" s="395"/>
      <c r="AI40" s="395"/>
      <c r="AJ40" s="395"/>
      <c r="AK40" s="395"/>
      <c r="AL40" s="395"/>
      <c r="AM40" s="395"/>
      <c r="AN40" s="395"/>
      <c r="AO40" s="395"/>
    </row>
    <row r="41" spans="2:41" s="89" customFormat="1" ht="15.75" customHeight="1" x14ac:dyDescent="0.2">
      <c r="B41" s="48" t="s">
        <v>133</v>
      </c>
      <c r="C41" s="63"/>
      <c r="D41" s="63"/>
      <c r="E41" s="161"/>
      <c r="F41" s="162">
        <f>(C41*D41*E41/100)/1000</f>
        <v>0</v>
      </c>
      <c r="AB41" s="87"/>
      <c r="AC41" s="395"/>
      <c r="AD41" s="395"/>
      <c r="AE41" s="395"/>
      <c r="AF41" s="395"/>
      <c r="AG41" s="395"/>
      <c r="AH41" s="395"/>
      <c r="AI41" s="395"/>
      <c r="AJ41" s="395"/>
      <c r="AK41" s="395"/>
      <c r="AL41" s="395"/>
      <c r="AM41" s="395"/>
      <c r="AN41" s="395"/>
      <c r="AO41" s="395"/>
    </row>
    <row r="42" spans="2:41" s="89" customFormat="1" ht="15.75" customHeight="1" x14ac:dyDescent="0.2">
      <c r="B42" s="48" t="s">
        <v>134</v>
      </c>
      <c r="C42" s="63"/>
      <c r="D42" s="63"/>
      <c r="E42" s="161"/>
      <c r="F42" s="162">
        <f t="shared" ref="F42:F50" si="1">(C42*D42*E42/100)/1000</f>
        <v>0</v>
      </c>
      <c r="AB42" s="87"/>
      <c r="AC42" s="395"/>
      <c r="AD42" s="395"/>
      <c r="AE42" s="395"/>
      <c r="AF42" s="395"/>
      <c r="AG42" s="395"/>
      <c r="AH42" s="395"/>
      <c r="AI42" s="395"/>
      <c r="AJ42" s="395"/>
      <c r="AK42" s="395"/>
      <c r="AL42" s="395"/>
      <c r="AM42" s="395"/>
      <c r="AN42" s="395"/>
      <c r="AO42" s="395"/>
    </row>
    <row r="43" spans="2:41" s="89" customFormat="1" ht="15.75" customHeight="1" x14ac:dyDescent="0.2">
      <c r="B43" s="48" t="s">
        <v>135</v>
      </c>
      <c r="C43" s="63"/>
      <c r="D43" s="63"/>
      <c r="E43" s="161"/>
      <c r="F43" s="162">
        <f t="shared" si="1"/>
        <v>0</v>
      </c>
      <c r="AB43" s="87"/>
      <c r="AC43" s="395"/>
      <c r="AD43" s="395"/>
      <c r="AE43" s="395"/>
      <c r="AF43" s="395"/>
      <c r="AG43" s="395"/>
      <c r="AH43" s="395"/>
      <c r="AI43" s="395"/>
      <c r="AJ43" s="395"/>
      <c r="AK43" s="395"/>
      <c r="AL43" s="395"/>
      <c r="AM43" s="395"/>
      <c r="AN43" s="395"/>
      <c r="AO43" s="395"/>
    </row>
    <row r="44" spans="2:41" s="89" customFormat="1" ht="15.75" customHeight="1" x14ac:dyDescent="0.2">
      <c r="B44" s="48" t="s">
        <v>136</v>
      </c>
      <c r="C44" s="63"/>
      <c r="D44" s="63"/>
      <c r="E44" s="161"/>
      <c r="F44" s="162">
        <f t="shared" si="1"/>
        <v>0</v>
      </c>
      <c r="AB44" s="87"/>
      <c r="AC44" s="395"/>
      <c r="AD44" s="395"/>
      <c r="AE44" s="395"/>
      <c r="AF44" s="395"/>
      <c r="AG44" s="395"/>
      <c r="AH44" s="395"/>
      <c r="AI44" s="395"/>
      <c r="AJ44" s="395"/>
      <c r="AK44" s="395"/>
      <c r="AL44" s="395"/>
      <c r="AM44" s="395"/>
      <c r="AN44" s="395"/>
      <c r="AO44" s="395"/>
    </row>
    <row r="45" spans="2:41" s="89" customFormat="1" ht="15.75" customHeight="1" x14ac:dyDescent="0.2">
      <c r="B45" s="48" t="s">
        <v>137</v>
      </c>
      <c r="C45" s="63"/>
      <c r="D45" s="63"/>
      <c r="E45" s="161"/>
      <c r="F45" s="162">
        <f t="shared" si="1"/>
        <v>0</v>
      </c>
      <c r="AB45" s="87"/>
      <c r="AC45" s="395"/>
      <c r="AD45" s="395"/>
      <c r="AE45" s="395"/>
      <c r="AF45" s="395"/>
      <c r="AG45" s="395"/>
      <c r="AH45" s="395"/>
      <c r="AI45" s="395"/>
      <c r="AJ45" s="395"/>
      <c r="AK45" s="395"/>
      <c r="AL45" s="395"/>
      <c r="AM45" s="395"/>
      <c r="AN45" s="395"/>
      <c r="AO45" s="395"/>
    </row>
    <row r="46" spans="2:41" s="89" customFormat="1" ht="15.75" customHeight="1" x14ac:dyDescent="0.2">
      <c r="B46" s="48" t="s">
        <v>138</v>
      </c>
      <c r="C46" s="63"/>
      <c r="D46" s="63"/>
      <c r="E46" s="161"/>
      <c r="F46" s="162">
        <f t="shared" si="1"/>
        <v>0</v>
      </c>
      <c r="AB46" s="87"/>
      <c r="AC46" s="395"/>
      <c r="AD46" s="395"/>
      <c r="AE46" s="395"/>
      <c r="AF46" s="395"/>
      <c r="AG46" s="395"/>
      <c r="AH46" s="395"/>
      <c r="AI46" s="395"/>
      <c r="AJ46" s="395"/>
      <c r="AK46" s="395"/>
      <c r="AL46" s="395"/>
      <c r="AM46" s="395"/>
      <c r="AN46" s="395"/>
      <c r="AO46" s="395"/>
    </row>
    <row r="47" spans="2:41" s="89" customFormat="1" ht="15.75" customHeight="1" x14ac:dyDescent="0.2">
      <c r="B47" s="48" t="s">
        <v>139</v>
      </c>
      <c r="C47" s="63"/>
      <c r="D47" s="63"/>
      <c r="E47" s="161"/>
      <c r="F47" s="162">
        <f t="shared" si="1"/>
        <v>0</v>
      </c>
      <c r="AB47" s="87"/>
      <c r="AC47" s="395"/>
      <c r="AD47" s="395"/>
      <c r="AE47" s="395"/>
      <c r="AF47" s="395"/>
      <c r="AG47" s="395"/>
      <c r="AH47" s="395"/>
      <c r="AI47" s="395"/>
      <c r="AJ47" s="395"/>
      <c r="AK47" s="395"/>
      <c r="AL47" s="395"/>
      <c r="AM47" s="395"/>
      <c r="AN47" s="395"/>
      <c r="AO47" s="395"/>
    </row>
    <row r="48" spans="2:41" s="89" customFormat="1" ht="15.75" customHeight="1" x14ac:dyDescent="0.2">
      <c r="B48" s="48" t="s">
        <v>140</v>
      </c>
      <c r="C48" s="63"/>
      <c r="D48" s="63"/>
      <c r="E48" s="161"/>
      <c r="F48" s="162">
        <f t="shared" si="1"/>
        <v>0</v>
      </c>
      <c r="AB48" s="87"/>
      <c r="AC48" s="395"/>
      <c r="AD48" s="395"/>
      <c r="AE48" s="395"/>
      <c r="AF48" s="395"/>
      <c r="AG48" s="395"/>
      <c r="AH48" s="395"/>
      <c r="AI48" s="395"/>
      <c r="AJ48" s="395"/>
      <c r="AK48" s="395"/>
      <c r="AL48" s="395"/>
      <c r="AM48" s="395"/>
      <c r="AN48" s="395"/>
      <c r="AO48" s="395"/>
    </row>
    <row r="49" spans="2:41" x14ac:dyDescent="0.2">
      <c r="B49" s="48" t="s">
        <v>141</v>
      </c>
      <c r="C49" s="63"/>
      <c r="D49" s="63"/>
      <c r="E49" s="161"/>
      <c r="F49" s="162">
        <f t="shared" si="1"/>
        <v>0</v>
      </c>
      <c r="AC49" s="395"/>
      <c r="AD49" s="395"/>
      <c r="AE49" s="395"/>
      <c r="AF49" s="395"/>
      <c r="AG49" s="395"/>
      <c r="AH49" s="395"/>
      <c r="AI49" s="395"/>
      <c r="AJ49" s="395"/>
      <c r="AK49" s="395"/>
      <c r="AL49" s="395"/>
      <c r="AM49" s="395"/>
      <c r="AN49" s="395"/>
      <c r="AO49" s="395"/>
    </row>
    <row r="50" spans="2:41" x14ac:dyDescent="0.2">
      <c r="B50" s="48" t="s">
        <v>142</v>
      </c>
      <c r="C50" s="63"/>
      <c r="D50" s="63"/>
      <c r="E50" s="161"/>
      <c r="F50" s="162">
        <f t="shared" si="1"/>
        <v>0</v>
      </c>
      <c r="AC50" s="395"/>
      <c r="AD50" s="395"/>
      <c r="AE50" s="395"/>
      <c r="AF50" s="395"/>
      <c r="AG50" s="395"/>
      <c r="AH50" s="395"/>
      <c r="AI50" s="395"/>
      <c r="AJ50" s="395"/>
      <c r="AK50" s="395"/>
      <c r="AL50" s="395"/>
      <c r="AM50" s="395"/>
      <c r="AN50" s="395"/>
      <c r="AO50" s="395"/>
    </row>
    <row r="51" spans="2:41" x14ac:dyDescent="0.2">
      <c r="E51" s="166"/>
      <c r="AC51" s="395"/>
      <c r="AD51" s="395"/>
      <c r="AE51" s="395"/>
      <c r="AF51" s="395"/>
      <c r="AG51" s="395"/>
      <c r="AH51" s="395"/>
      <c r="AI51" s="395"/>
      <c r="AJ51" s="395"/>
      <c r="AK51" s="395"/>
      <c r="AL51" s="395"/>
      <c r="AM51" s="395"/>
      <c r="AN51" s="395"/>
      <c r="AO51" s="395"/>
    </row>
    <row r="52" spans="2:41" x14ac:dyDescent="0.2">
      <c r="B52" s="123" t="s">
        <v>8</v>
      </c>
      <c r="C52" s="123" t="s">
        <v>146</v>
      </c>
      <c r="D52" s="123" t="s">
        <v>145</v>
      </c>
      <c r="E52" s="163" t="s">
        <v>144</v>
      </c>
      <c r="F52" s="123" t="s">
        <v>153</v>
      </c>
      <c r="H52" s="123" t="s">
        <v>154</v>
      </c>
      <c r="AC52" s="395"/>
      <c r="AD52" s="395"/>
      <c r="AE52" s="395"/>
      <c r="AF52" s="395"/>
      <c r="AG52" s="395"/>
      <c r="AH52" s="395"/>
      <c r="AI52" s="395"/>
      <c r="AJ52" s="395"/>
      <c r="AK52" s="395"/>
      <c r="AL52" s="395"/>
      <c r="AM52" s="395"/>
      <c r="AN52" s="395"/>
      <c r="AO52" s="395"/>
    </row>
    <row r="53" spans="2:41" x14ac:dyDescent="0.2">
      <c r="B53" s="123" t="s">
        <v>143</v>
      </c>
      <c r="C53" s="123" t="s">
        <v>71</v>
      </c>
      <c r="D53" s="123" t="s">
        <v>147</v>
      </c>
      <c r="E53" s="163" t="s">
        <v>157</v>
      </c>
      <c r="F53" s="123" t="s">
        <v>34</v>
      </c>
      <c r="H53" s="165"/>
      <c r="AC53" s="395"/>
      <c r="AD53" s="395"/>
      <c r="AE53" s="395"/>
      <c r="AF53" s="395"/>
      <c r="AG53" s="395"/>
      <c r="AH53" s="395"/>
      <c r="AI53" s="395"/>
      <c r="AJ53" s="395"/>
      <c r="AK53" s="395"/>
      <c r="AL53" s="395"/>
      <c r="AM53" s="395"/>
      <c r="AN53" s="395"/>
      <c r="AO53" s="395"/>
    </row>
    <row r="54" spans="2:41" ht="13.15" x14ac:dyDescent="0.25">
      <c r="B54" s="48" t="s">
        <v>133</v>
      </c>
      <c r="C54" s="63"/>
      <c r="D54" s="63"/>
      <c r="E54" s="161"/>
      <c r="F54" s="162">
        <f>C54*D54*(E54/100)*($H$53/1000)*$E$21</f>
        <v>0</v>
      </c>
    </row>
    <row r="55" spans="2:41" ht="13.15" x14ac:dyDescent="0.25">
      <c r="B55" s="48" t="s">
        <v>134</v>
      </c>
      <c r="C55" s="63"/>
      <c r="D55" s="63"/>
      <c r="E55" s="161"/>
      <c r="F55" s="162">
        <f t="shared" ref="F55:F63" si="2">C55*D55*(E55/100)*($H$53/1000)*$E$21</f>
        <v>0</v>
      </c>
    </row>
    <row r="56" spans="2:41" ht="13.15" x14ac:dyDescent="0.25">
      <c r="B56" s="48" t="s">
        <v>135</v>
      </c>
      <c r="C56" s="63"/>
      <c r="D56" s="63"/>
      <c r="E56" s="161"/>
      <c r="F56" s="162">
        <f t="shared" si="2"/>
        <v>0</v>
      </c>
    </row>
    <row r="57" spans="2:41" ht="13.15" x14ac:dyDescent="0.25">
      <c r="B57" s="48" t="s">
        <v>136</v>
      </c>
      <c r="C57" s="63"/>
      <c r="D57" s="63"/>
      <c r="E57" s="161"/>
      <c r="F57" s="162">
        <f t="shared" si="2"/>
        <v>0</v>
      </c>
    </row>
    <row r="58" spans="2:41" ht="13.15" x14ac:dyDescent="0.25">
      <c r="B58" s="48" t="s">
        <v>137</v>
      </c>
      <c r="C58" s="63"/>
      <c r="D58" s="63"/>
      <c r="E58" s="161"/>
      <c r="F58" s="162">
        <f t="shared" si="2"/>
        <v>0</v>
      </c>
    </row>
    <row r="59" spans="2:41" ht="13.15" x14ac:dyDescent="0.25">
      <c r="B59" s="48" t="s">
        <v>138</v>
      </c>
      <c r="C59" s="63"/>
      <c r="D59" s="63"/>
      <c r="E59" s="161"/>
      <c r="F59" s="162">
        <f t="shared" si="2"/>
        <v>0</v>
      </c>
    </row>
    <row r="60" spans="2:41" ht="13.15" x14ac:dyDescent="0.25">
      <c r="B60" s="48" t="s">
        <v>139</v>
      </c>
      <c r="C60" s="63"/>
      <c r="D60" s="63"/>
      <c r="E60" s="161"/>
      <c r="F60" s="162">
        <f t="shared" si="2"/>
        <v>0</v>
      </c>
    </row>
    <row r="61" spans="2:41" ht="13.15" x14ac:dyDescent="0.25">
      <c r="B61" s="48" t="s">
        <v>140</v>
      </c>
      <c r="C61" s="63"/>
      <c r="D61" s="63"/>
      <c r="E61" s="161"/>
      <c r="F61" s="162">
        <f t="shared" si="2"/>
        <v>0</v>
      </c>
    </row>
    <row r="62" spans="2:41" ht="13.15" x14ac:dyDescent="0.25">
      <c r="B62" s="48" t="s">
        <v>141</v>
      </c>
      <c r="C62" s="63"/>
      <c r="D62" s="63"/>
      <c r="E62" s="161"/>
      <c r="F62" s="162">
        <f t="shared" si="2"/>
        <v>0</v>
      </c>
    </row>
    <row r="63" spans="2:41" ht="13.15" x14ac:dyDescent="0.25">
      <c r="B63" s="48" t="s">
        <v>142</v>
      </c>
      <c r="C63" s="63"/>
      <c r="D63" s="63"/>
      <c r="E63" s="161"/>
      <c r="F63" s="162">
        <f t="shared" si="2"/>
        <v>0</v>
      </c>
    </row>
    <row r="64" spans="2:41" ht="13.15" x14ac:dyDescent="0.25">
      <c r="E64" s="166"/>
    </row>
    <row r="65" spans="2:8" ht="13.15" x14ac:dyDescent="0.25">
      <c r="B65" s="123" t="s">
        <v>10</v>
      </c>
      <c r="C65" s="123" t="s">
        <v>146</v>
      </c>
      <c r="D65" s="123" t="s">
        <v>145</v>
      </c>
      <c r="E65" s="163" t="s">
        <v>144</v>
      </c>
      <c r="F65" s="123" t="s">
        <v>153</v>
      </c>
      <c r="H65" s="123" t="s">
        <v>154</v>
      </c>
    </row>
    <row r="66" spans="2:8" ht="13.15" x14ac:dyDescent="0.25">
      <c r="B66" s="123" t="s">
        <v>143</v>
      </c>
      <c r="C66" s="123" t="s">
        <v>71</v>
      </c>
      <c r="D66" s="123" t="s">
        <v>147</v>
      </c>
      <c r="E66" s="163" t="s">
        <v>157</v>
      </c>
      <c r="F66" s="123" t="s">
        <v>34</v>
      </c>
      <c r="H66" s="165"/>
    </row>
    <row r="67" spans="2:8" ht="13.15" x14ac:dyDescent="0.25">
      <c r="B67" s="48" t="s">
        <v>133</v>
      </c>
      <c r="C67" s="63"/>
      <c r="D67" s="63"/>
      <c r="E67" s="161"/>
      <c r="F67" s="162">
        <f>C67*D67*(E67/100)*($H$66/1000)*$F$21</f>
        <v>0</v>
      </c>
    </row>
    <row r="68" spans="2:8" ht="13.15" x14ac:dyDescent="0.25">
      <c r="B68" s="48" t="s">
        <v>134</v>
      </c>
      <c r="C68" s="63"/>
      <c r="D68" s="63"/>
      <c r="E68" s="161"/>
      <c r="F68" s="162">
        <f t="shared" ref="F68:F76" si="3">C68*D68*(E68/100)*($H$66/1000)*$F$21</f>
        <v>0</v>
      </c>
    </row>
    <row r="69" spans="2:8" ht="13.15" x14ac:dyDescent="0.25">
      <c r="B69" s="48" t="s">
        <v>135</v>
      </c>
      <c r="C69" s="63"/>
      <c r="D69" s="63"/>
      <c r="E69" s="161"/>
      <c r="F69" s="162">
        <f t="shared" si="3"/>
        <v>0</v>
      </c>
    </row>
    <row r="70" spans="2:8" ht="13.15" x14ac:dyDescent="0.25">
      <c r="B70" s="48" t="s">
        <v>136</v>
      </c>
      <c r="C70" s="63"/>
      <c r="D70" s="63"/>
      <c r="E70" s="161"/>
      <c r="F70" s="162">
        <f t="shared" si="3"/>
        <v>0</v>
      </c>
    </row>
    <row r="71" spans="2:8" ht="13.15" x14ac:dyDescent="0.25">
      <c r="B71" s="48" t="s">
        <v>137</v>
      </c>
      <c r="C71" s="63"/>
      <c r="D71" s="63"/>
      <c r="E71" s="161"/>
      <c r="F71" s="162">
        <f t="shared" si="3"/>
        <v>0</v>
      </c>
    </row>
    <row r="72" spans="2:8" ht="13.15" x14ac:dyDescent="0.25">
      <c r="B72" s="48" t="s">
        <v>138</v>
      </c>
      <c r="C72" s="63"/>
      <c r="D72" s="63"/>
      <c r="E72" s="161"/>
      <c r="F72" s="162">
        <f t="shared" si="3"/>
        <v>0</v>
      </c>
    </row>
    <row r="73" spans="2:8" ht="13.15" x14ac:dyDescent="0.25">
      <c r="B73" s="48" t="s">
        <v>139</v>
      </c>
      <c r="C73" s="63"/>
      <c r="D73" s="63"/>
      <c r="E73" s="161"/>
      <c r="F73" s="162">
        <f t="shared" si="3"/>
        <v>0</v>
      </c>
    </row>
    <row r="74" spans="2:8" ht="13.15" x14ac:dyDescent="0.25">
      <c r="B74" s="48" t="s">
        <v>140</v>
      </c>
      <c r="C74" s="63"/>
      <c r="D74" s="63"/>
      <c r="E74" s="161"/>
      <c r="F74" s="162">
        <f t="shared" si="3"/>
        <v>0</v>
      </c>
    </row>
    <row r="75" spans="2:8" ht="13.15" x14ac:dyDescent="0.25">
      <c r="B75" s="48" t="s">
        <v>141</v>
      </c>
      <c r="C75" s="63"/>
      <c r="D75" s="63"/>
      <c r="E75" s="161"/>
      <c r="F75" s="162">
        <f t="shared" si="3"/>
        <v>0</v>
      </c>
    </row>
    <row r="76" spans="2:8" ht="13.15" x14ac:dyDescent="0.25">
      <c r="B76" s="48" t="s">
        <v>142</v>
      </c>
      <c r="C76" s="63"/>
      <c r="D76" s="63"/>
      <c r="E76" s="161"/>
      <c r="F76" s="162">
        <f t="shared" si="3"/>
        <v>0</v>
      </c>
    </row>
    <row r="77" spans="2:8" ht="13.15" x14ac:dyDescent="0.25">
      <c r="E77" s="166"/>
    </row>
    <row r="78" spans="2:8" ht="13.15" x14ac:dyDescent="0.25">
      <c r="B78" s="123" t="s">
        <v>11</v>
      </c>
      <c r="C78" s="123" t="s">
        <v>146</v>
      </c>
      <c r="D78" s="123" t="s">
        <v>145</v>
      </c>
      <c r="E78" s="163" t="s">
        <v>144</v>
      </c>
      <c r="F78" s="123" t="s">
        <v>153</v>
      </c>
      <c r="H78" s="123" t="s">
        <v>154</v>
      </c>
    </row>
    <row r="79" spans="2:8" ht="13.15" x14ac:dyDescent="0.25">
      <c r="B79" s="123" t="s">
        <v>143</v>
      </c>
      <c r="C79" s="123" t="s">
        <v>71</v>
      </c>
      <c r="D79" s="123" t="s">
        <v>147</v>
      </c>
      <c r="E79" s="163" t="s">
        <v>157</v>
      </c>
      <c r="F79" s="123" t="s">
        <v>34</v>
      </c>
      <c r="H79" s="165"/>
    </row>
    <row r="80" spans="2:8" ht="13.15" x14ac:dyDescent="0.25">
      <c r="B80" s="48" t="s">
        <v>222</v>
      </c>
      <c r="C80" s="63"/>
      <c r="D80" s="63"/>
      <c r="E80" s="161"/>
      <c r="F80" s="162">
        <f>C80*D80*(E80/100)*($H$79/1000)*$G$21</f>
        <v>0</v>
      </c>
    </row>
    <row r="81" spans="2:18" ht="13.15" x14ac:dyDescent="0.25">
      <c r="B81" s="48" t="s">
        <v>134</v>
      </c>
      <c r="C81" s="63"/>
      <c r="D81" s="63"/>
      <c r="E81" s="161"/>
      <c r="F81" s="162">
        <f t="shared" ref="F81:F89" si="4">C81*D81*(E81/100)*($H$79/1000)*$G$21</f>
        <v>0</v>
      </c>
    </row>
    <row r="82" spans="2:18" ht="13.15" x14ac:dyDescent="0.25">
      <c r="B82" s="48" t="s">
        <v>135</v>
      </c>
      <c r="C82" s="63"/>
      <c r="D82" s="63"/>
      <c r="E82" s="161"/>
      <c r="F82" s="162">
        <f t="shared" si="4"/>
        <v>0</v>
      </c>
    </row>
    <row r="83" spans="2:18" ht="13.15" x14ac:dyDescent="0.25">
      <c r="B83" s="48" t="s">
        <v>136</v>
      </c>
      <c r="C83" s="63"/>
      <c r="D83" s="63"/>
      <c r="E83" s="161"/>
      <c r="F83" s="162">
        <f t="shared" si="4"/>
        <v>0</v>
      </c>
    </row>
    <row r="84" spans="2:18" ht="13.15" x14ac:dyDescent="0.25">
      <c r="B84" s="48" t="s">
        <v>137</v>
      </c>
      <c r="C84" s="63"/>
      <c r="D84" s="63"/>
      <c r="E84" s="161"/>
      <c r="F84" s="162">
        <f t="shared" si="4"/>
        <v>0</v>
      </c>
    </row>
    <row r="85" spans="2:18" ht="13.15" x14ac:dyDescent="0.25">
      <c r="B85" s="48" t="s">
        <v>138</v>
      </c>
      <c r="C85" s="63"/>
      <c r="D85" s="63"/>
      <c r="E85" s="161"/>
      <c r="F85" s="162">
        <f t="shared" si="4"/>
        <v>0</v>
      </c>
    </row>
    <row r="86" spans="2:18" ht="13.15" x14ac:dyDescent="0.25">
      <c r="B86" s="48" t="s">
        <v>139</v>
      </c>
      <c r="C86" s="63"/>
      <c r="D86" s="63"/>
      <c r="E86" s="161"/>
      <c r="F86" s="162">
        <f t="shared" si="4"/>
        <v>0</v>
      </c>
    </row>
    <row r="87" spans="2:18" ht="13.15" x14ac:dyDescent="0.25">
      <c r="B87" s="48" t="s">
        <v>140</v>
      </c>
      <c r="C87" s="63"/>
      <c r="D87" s="63"/>
      <c r="E87" s="161"/>
      <c r="F87" s="162">
        <f t="shared" si="4"/>
        <v>0</v>
      </c>
    </row>
    <row r="88" spans="2:18" ht="13.15" x14ac:dyDescent="0.25">
      <c r="B88" s="48" t="s">
        <v>141</v>
      </c>
      <c r="C88" s="63"/>
      <c r="D88" s="63"/>
      <c r="E88" s="161"/>
      <c r="F88" s="162">
        <f t="shared" si="4"/>
        <v>0</v>
      </c>
    </row>
    <row r="89" spans="2:18" ht="13.15" x14ac:dyDescent="0.25">
      <c r="B89" s="48" t="s">
        <v>142</v>
      </c>
      <c r="C89" s="63"/>
      <c r="D89" s="63"/>
      <c r="E89" s="161"/>
      <c r="F89" s="162">
        <f t="shared" si="4"/>
        <v>0</v>
      </c>
    </row>
    <row r="91" spans="2:18" ht="13.15" x14ac:dyDescent="0.25">
      <c r="B91" s="123" t="s">
        <v>159</v>
      </c>
      <c r="C91" s="123" t="s">
        <v>10</v>
      </c>
      <c r="D91" s="123" t="s">
        <v>11</v>
      </c>
    </row>
    <row r="92" spans="2:18" ht="13.15" x14ac:dyDescent="0.25">
      <c r="B92" s="167" t="s">
        <v>48</v>
      </c>
      <c r="C92" s="147">
        <v>0.05</v>
      </c>
      <c r="D92" s="147">
        <v>0.05</v>
      </c>
    </row>
    <row r="95" spans="2:18" ht="15.6" x14ac:dyDescent="0.3">
      <c r="B95" s="116" t="s">
        <v>58</v>
      </c>
      <c r="C95" s="142"/>
      <c r="D95" s="142"/>
      <c r="E95" s="142"/>
      <c r="F95" s="142"/>
      <c r="G95" s="142"/>
      <c r="H95" s="143"/>
      <c r="I95" s="144"/>
      <c r="J95" s="144"/>
      <c r="K95" s="144"/>
      <c r="L95" s="144"/>
      <c r="M95" s="144"/>
      <c r="N95" s="144"/>
      <c r="O95" s="144"/>
      <c r="P95" s="89"/>
      <c r="Q95" s="89"/>
      <c r="R95" s="89"/>
    </row>
    <row r="96" spans="2:18" ht="13.15" x14ac:dyDescent="0.25">
      <c r="B96" s="142"/>
      <c r="C96" s="142"/>
      <c r="D96" s="142"/>
      <c r="E96" s="142"/>
      <c r="F96" s="142"/>
      <c r="G96" s="142"/>
      <c r="H96" s="143"/>
      <c r="I96" s="144"/>
      <c r="J96" s="144"/>
      <c r="K96" s="144"/>
      <c r="L96" s="144"/>
      <c r="M96" s="144"/>
      <c r="N96" s="144"/>
      <c r="O96" s="144"/>
      <c r="P96" s="89"/>
      <c r="Q96" s="89"/>
      <c r="R96" s="89"/>
    </row>
    <row r="97" spans="2:23" ht="15" customHeight="1" x14ac:dyDescent="0.2">
      <c r="B97" s="397" t="s">
        <v>149</v>
      </c>
      <c r="C97" s="398"/>
      <c r="D97" s="302" t="s">
        <v>2</v>
      </c>
      <c r="E97" s="389" t="s">
        <v>4</v>
      </c>
      <c r="F97" s="390"/>
      <c r="G97" s="390"/>
      <c r="H97" s="391"/>
      <c r="I97" s="128" t="s">
        <v>277</v>
      </c>
      <c r="P97" s="89"/>
      <c r="Q97" s="89"/>
    </row>
    <row r="98" spans="2:23" x14ac:dyDescent="0.2">
      <c r="B98" s="399"/>
      <c r="C98" s="400"/>
      <c r="D98" s="302"/>
      <c r="E98" s="128" t="s">
        <v>7</v>
      </c>
      <c r="F98" s="128" t="s">
        <v>8</v>
      </c>
      <c r="G98" s="128" t="s">
        <v>10</v>
      </c>
      <c r="H98" s="128" t="s">
        <v>11</v>
      </c>
      <c r="I98" s="128" t="s">
        <v>16</v>
      </c>
    </row>
    <row r="99" spans="2:23" ht="13.15" x14ac:dyDescent="0.25">
      <c r="B99" s="392" t="s">
        <v>34</v>
      </c>
      <c r="C99" s="393"/>
      <c r="D99" s="168">
        <f>SUM(C7:C16)*C21+SUM(F28:F37)</f>
        <v>0</v>
      </c>
      <c r="E99" s="168">
        <f>SUM(D7:D16)*D21+SUM(F41:F50)</f>
        <v>0</v>
      </c>
      <c r="F99" s="168">
        <f>SUM(E7:E16)*E21+SUM(F54:F63)</f>
        <v>0</v>
      </c>
      <c r="G99" s="168">
        <f>(SUM(F7:F16)*F21+SUM(F67:F76))*(1-C92)</f>
        <v>0</v>
      </c>
      <c r="H99" s="168">
        <f>(SUM(G7:G16)*G21+SUM(F80:F89))*(1-D92)</f>
        <v>0</v>
      </c>
      <c r="I99" s="168">
        <f>(SUM(F7:F16)*F21+SUM(F67:F76))*(C92)+(SUM(G7:G16)*G21+SUM(F80:F89))*(D92)</f>
        <v>0</v>
      </c>
    </row>
    <row r="101" spans="2:23" ht="13.15" x14ac:dyDescent="0.25">
      <c r="G101" s="149"/>
      <c r="H101" s="149"/>
      <c r="I101" s="149"/>
    </row>
    <row r="102" spans="2:23" ht="15.6" x14ac:dyDescent="0.3">
      <c r="B102" s="117" t="s">
        <v>268</v>
      </c>
      <c r="C102" s="130"/>
      <c r="D102" s="130"/>
      <c r="E102" s="130"/>
      <c r="F102" s="130"/>
      <c r="G102" s="149"/>
      <c r="H102" s="149"/>
      <c r="I102" s="130"/>
      <c r="J102" s="130"/>
      <c r="K102" s="130"/>
      <c r="L102" s="130"/>
      <c r="M102" s="130"/>
      <c r="N102" s="130"/>
      <c r="O102" s="130"/>
    </row>
    <row r="103" spans="2:23" x14ac:dyDescent="0.2">
      <c r="B103" s="333" t="s">
        <v>256</v>
      </c>
      <c r="C103" s="333"/>
      <c r="D103" s="303" t="s">
        <v>270</v>
      </c>
      <c r="E103" s="303"/>
      <c r="F103" s="303"/>
      <c r="G103" s="303"/>
      <c r="H103" s="303"/>
      <c r="I103" s="303"/>
      <c r="J103" s="303" t="s">
        <v>200</v>
      </c>
      <c r="K103" s="303"/>
      <c r="L103" s="303"/>
      <c r="M103" s="303"/>
      <c r="N103" s="303"/>
      <c r="O103" s="303"/>
      <c r="P103" s="405" t="s">
        <v>271</v>
      </c>
      <c r="Q103" s="406"/>
      <c r="R103" s="406"/>
      <c r="S103" s="406"/>
      <c r="T103" s="406"/>
      <c r="U103" s="406"/>
      <c r="V103" s="406"/>
      <c r="W103" s="407"/>
    </row>
    <row r="104" spans="2:23" ht="25.5" customHeight="1" x14ac:dyDescent="0.2">
      <c r="B104" s="333"/>
      <c r="C104" s="333"/>
      <c r="D104" s="303" t="s">
        <v>2</v>
      </c>
      <c r="E104" s="389" t="s">
        <v>4</v>
      </c>
      <c r="F104" s="390"/>
      <c r="G104" s="390"/>
      <c r="H104" s="391"/>
      <c r="I104" s="128" t="s">
        <v>277</v>
      </c>
      <c r="J104" s="303" t="s">
        <v>2</v>
      </c>
      <c r="K104" s="389" t="s">
        <v>4</v>
      </c>
      <c r="L104" s="390"/>
      <c r="M104" s="390"/>
      <c r="N104" s="391"/>
      <c r="O104" s="128" t="s">
        <v>277</v>
      </c>
      <c r="P104" s="303" t="s">
        <v>280</v>
      </c>
      <c r="Q104" s="303" t="s">
        <v>257</v>
      </c>
      <c r="R104" s="303" t="s">
        <v>258</v>
      </c>
      <c r="S104" s="303" t="s">
        <v>259</v>
      </c>
      <c r="T104" s="303" t="s">
        <v>260</v>
      </c>
      <c r="U104" s="303" t="s">
        <v>261</v>
      </c>
      <c r="V104" s="303"/>
      <c r="W104" s="303" t="s">
        <v>311</v>
      </c>
    </row>
    <row r="105" spans="2:23" x14ac:dyDescent="0.2">
      <c r="B105" s="333"/>
      <c r="C105" s="333"/>
      <c r="D105" s="303"/>
      <c r="E105" s="128" t="s">
        <v>7</v>
      </c>
      <c r="F105" s="128" t="s">
        <v>8</v>
      </c>
      <c r="G105" s="128" t="s">
        <v>10</v>
      </c>
      <c r="H105" s="128" t="s">
        <v>11</v>
      </c>
      <c r="I105" s="128" t="s">
        <v>16</v>
      </c>
      <c r="J105" s="303"/>
      <c r="K105" s="128" t="s">
        <v>7</v>
      </c>
      <c r="L105" s="128" t="s">
        <v>8</v>
      </c>
      <c r="M105" s="128" t="s">
        <v>10</v>
      </c>
      <c r="N105" s="128" t="s">
        <v>11</v>
      </c>
      <c r="O105" s="128" t="s">
        <v>16</v>
      </c>
      <c r="P105" s="303"/>
      <c r="Q105" s="303"/>
      <c r="R105" s="303"/>
      <c r="S105" s="303"/>
      <c r="T105" s="303"/>
      <c r="U105" s="226" t="s">
        <v>262</v>
      </c>
      <c r="V105" s="226" t="s">
        <v>263</v>
      </c>
      <c r="W105" s="303"/>
    </row>
    <row r="106" spans="2:23" x14ac:dyDescent="0.2">
      <c r="B106" s="386" t="s">
        <v>276</v>
      </c>
      <c r="C106" s="151" t="s">
        <v>253</v>
      </c>
      <c r="D106" s="253"/>
      <c r="E106" s="253"/>
      <c r="F106" s="253"/>
      <c r="G106" s="254"/>
      <c r="H106" s="254"/>
      <c r="I106" s="254"/>
      <c r="J106" s="152"/>
      <c r="K106" s="152"/>
      <c r="L106" s="152"/>
      <c r="M106" s="152"/>
      <c r="N106" s="152"/>
      <c r="O106" s="152"/>
      <c r="P106" s="338"/>
      <c r="Q106" s="298"/>
      <c r="R106" s="298"/>
      <c r="S106" s="298"/>
      <c r="T106" s="298"/>
      <c r="U106" s="297"/>
      <c r="V106" s="297"/>
      <c r="W106" s="298"/>
    </row>
    <row r="107" spans="2:23" x14ac:dyDescent="0.2">
      <c r="B107" s="387"/>
      <c r="C107" s="151" t="s">
        <v>252</v>
      </c>
      <c r="D107" s="253"/>
      <c r="E107" s="253"/>
      <c r="F107" s="253"/>
      <c r="G107" s="254"/>
      <c r="H107" s="254"/>
      <c r="I107" s="254"/>
      <c r="J107" s="147">
        <v>0</v>
      </c>
      <c r="K107" s="147">
        <v>0.1</v>
      </c>
      <c r="L107" s="147">
        <v>0</v>
      </c>
      <c r="M107" s="147">
        <v>0</v>
      </c>
      <c r="N107" s="147">
        <v>0</v>
      </c>
      <c r="O107" s="147">
        <v>0</v>
      </c>
      <c r="P107" s="338"/>
      <c r="Q107" s="298"/>
      <c r="R107" s="298"/>
      <c r="S107" s="298"/>
      <c r="T107" s="298"/>
      <c r="U107" s="297"/>
      <c r="V107" s="297"/>
      <c r="W107" s="298"/>
    </row>
    <row r="108" spans="2:23" x14ac:dyDescent="0.2">
      <c r="B108" s="388"/>
      <c r="C108" s="151" t="s">
        <v>278</v>
      </c>
      <c r="D108" s="401" t="s">
        <v>269</v>
      </c>
      <c r="E108" s="402"/>
      <c r="F108" s="402"/>
      <c r="G108" s="402"/>
      <c r="H108" s="402"/>
      <c r="I108" s="403"/>
      <c r="J108" s="152"/>
      <c r="K108" s="152"/>
      <c r="L108" s="152"/>
      <c r="M108" s="152"/>
      <c r="N108" s="152"/>
      <c r="O108" s="152"/>
      <c r="P108" s="338"/>
      <c r="Q108" s="298"/>
      <c r="R108" s="298"/>
      <c r="S108" s="298"/>
      <c r="T108" s="298"/>
      <c r="U108" s="297"/>
      <c r="V108" s="297"/>
      <c r="W108" s="298"/>
    </row>
    <row r="109" spans="2:23" x14ac:dyDescent="0.2">
      <c r="B109" s="386" t="s">
        <v>274</v>
      </c>
      <c r="C109" s="151" t="s">
        <v>253</v>
      </c>
      <c r="D109" s="253"/>
      <c r="E109" s="253"/>
      <c r="F109" s="253"/>
      <c r="G109" s="254"/>
      <c r="H109" s="254"/>
      <c r="I109" s="254"/>
      <c r="J109" s="152"/>
      <c r="K109" s="152"/>
      <c r="L109" s="152"/>
      <c r="M109" s="152"/>
      <c r="N109" s="152"/>
      <c r="O109" s="152"/>
      <c r="P109" s="338"/>
      <c r="Q109" s="298"/>
      <c r="R109" s="298"/>
      <c r="S109" s="298"/>
      <c r="T109" s="298"/>
      <c r="U109" s="297"/>
      <c r="V109" s="297"/>
      <c r="W109" s="298"/>
    </row>
    <row r="110" spans="2:23" x14ac:dyDescent="0.2">
      <c r="B110" s="387"/>
      <c r="C110" s="151" t="s">
        <v>252</v>
      </c>
      <c r="D110" s="253"/>
      <c r="E110" s="253"/>
      <c r="F110" s="253"/>
      <c r="G110" s="254"/>
      <c r="H110" s="254"/>
      <c r="I110" s="254"/>
      <c r="J110" s="147">
        <v>0</v>
      </c>
      <c r="K110" s="147">
        <v>0</v>
      </c>
      <c r="L110" s="147">
        <v>0</v>
      </c>
      <c r="M110" s="147">
        <v>0</v>
      </c>
      <c r="N110" s="147">
        <v>0</v>
      </c>
      <c r="O110" s="147">
        <v>0</v>
      </c>
      <c r="P110" s="338"/>
      <c r="Q110" s="298"/>
      <c r="R110" s="298"/>
      <c r="S110" s="298"/>
      <c r="T110" s="298"/>
      <c r="U110" s="297"/>
      <c r="V110" s="297"/>
      <c r="W110" s="298"/>
    </row>
    <row r="111" spans="2:23" x14ac:dyDescent="0.2">
      <c r="B111" s="388"/>
      <c r="C111" s="151" t="s">
        <v>278</v>
      </c>
      <c r="D111" s="401" t="s">
        <v>269</v>
      </c>
      <c r="E111" s="402"/>
      <c r="F111" s="402"/>
      <c r="G111" s="402"/>
      <c r="H111" s="402"/>
      <c r="I111" s="403"/>
      <c r="J111" s="152"/>
      <c r="K111" s="152"/>
      <c r="L111" s="152"/>
      <c r="M111" s="152"/>
      <c r="N111" s="152"/>
      <c r="O111" s="152"/>
      <c r="P111" s="338"/>
      <c r="Q111" s="298"/>
      <c r="R111" s="298"/>
      <c r="S111" s="298"/>
      <c r="T111" s="298"/>
      <c r="U111" s="297"/>
      <c r="V111" s="297"/>
      <c r="W111" s="298"/>
    </row>
    <row r="112" spans="2:23" x14ac:dyDescent="0.2">
      <c r="B112" s="386" t="s">
        <v>275</v>
      </c>
      <c r="C112" s="151" t="s">
        <v>253</v>
      </c>
      <c r="D112" s="253"/>
      <c r="E112" s="253"/>
      <c r="F112" s="253"/>
      <c r="G112" s="254"/>
      <c r="H112" s="254"/>
      <c r="I112" s="254"/>
      <c r="J112" s="152"/>
      <c r="K112" s="152"/>
      <c r="L112" s="152"/>
      <c r="M112" s="152"/>
      <c r="N112" s="152"/>
      <c r="O112" s="152"/>
      <c r="P112" s="338"/>
      <c r="Q112" s="298"/>
      <c r="R112" s="298"/>
      <c r="S112" s="298"/>
      <c r="T112" s="298"/>
      <c r="U112" s="297"/>
      <c r="V112" s="297"/>
      <c r="W112" s="298"/>
    </row>
    <row r="113" spans="2:23" x14ac:dyDescent="0.2">
      <c r="B113" s="387"/>
      <c r="C113" s="151" t="s">
        <v>252</v>
      </c>
      <c r="D113" s="253"/>
      <c r="E113" s="253"/>
      <c r="F113" s="253"/>
      <c r="G113" s="254"/>
      <c r="H113" s="254"/>
      <c r="I113" s="254"/>
      <c r="J113" s="147">
        <v>0</v>
      </c>
      <c r="K113" s="147">
        <v>0</v>
      </c>
      <c r="L113" s="147">
        <v>0</v>
      </c>
      <c r="M113" s="147">
        <v>0</v>
      </c>
      <c r="N113" s="147">
        <v>0</v>
      </c>
      <c r="O113" s="147">
        <v>0</v>
      </c>
      <c r="P113" s="338"/>
      <c r="Q113" s="298"/>
      <c r="R113" s="298"/>
      <c r="S113" s="298"/>
      <c r="T113" s="298"/>
      <c r="U113" s="297"/>
      <c r="V113" s="297"/>
      <c r="W113" s="298"/>
    </row>
    <row r="114" spans="2:23" x14ac:dyDescent="0.2">
      <c r="B114" s="388"/>
      <c r="C114" s="151" t="s">
        <v>278</v>
      </c>
      <c r="D114" s="401" t="s">
        <v>269</v>
      </c>
      <c r="E114" s="402"/>
      <c r="F114" s="402"/>
      <c r="G114" s="402"/>
      <c r="H114" s="402"/>
      <c r="I114" s="403"/>
      <c r="J114" s="152"/>
      <c r="K114" s="152"/>
      <c r="L114" s="152"/>
      <c r="M114" s="152"/>
      <c r="N114" s="152"/>
      <c r="O114" s="152"/>
      <c r="P114" s="338"/>
      <c r="Q114" s="298"/>
      <c r="R114" s="298"/>
      <c r="S114" s="298"/>
      <c r="T114" s="298"/>
      <c r="U114" s="297"/>
      <c r="V114" s="297"/>
      <c r="W114" s="298"/>
    </row>
    <row r="115" spans="2:23" x14ac:dyDescent="0.2">
      <c r="B115" s="386" t="s">
        <v>248</v>
      </c>
      <c r="C115" s="151" t="s">
        <v>253</v>
      </c>
      <c r="D115" s="253"/>
      <c r="E115" s="253"/>
      <c r="F115" s="253"/>
      <c r="G115" s="254"/>
      <c r="H115" s="254"/>
      <c r="I115" s="254"/>
      <c r="J115" s="152"/>
      <c r="K115" s="152"/>
      <c r="L115" s="152"/>
      <c r="M115" s="152"/>
      <c r="N115" s="152"/>
      <c r="O115" s="152"/>
      <c r="P115" s="338"/>
      <c r="Q115" s="298"/>
      <c r="R115" s="298"/>
      <c r="S115" s="298"/>
      <c r="T115" s="298"/>
      <c r="U115" s="297"/>
      <c r="V115" s="297"/>
      <c r="W115" s="298"/>
    </row>
    <row r="116" spans="2:23" x14ac:dyDescent="0.2">
      <c r="B116" s="387"/>
      <c r="C116" s="151" t="s">
        <v>252</v>
      </c>
      <c r="D116" s="253"/>
      <c r="E116" s="253"/>
      <c r="F116" s="253"/>
      <c r="G116" s="254"/>
      <c r="H116" s="254"/>
      <c r="I116" s="254"/>
      <c r="J116" s="147">
        <v>0</v>
      </c>
      <c r="K116" s="147">
        <v>0</v>
      </c>
      <c r="L116" s="147">
        <v>0</v>
      </c>
      <c r="M116" s="147">
        <v>0</v>
      </c>
      <c r="N116" s="147">
        <v>0</v>
      </c>
      <c r="O116" s="147">
        <v>0</v>
      </c>
      <c r="P116" s="338"/>
      <c r="Q116" s="298"/>
      <c r="R116" s="298"/>
      <c r="S116" s="298"/>
      <c r="T116" s="298"/>
      <c r="U116" s="297"/>
      <c r="V116" s="297"/>
      <c r="W116" s="298"/>
    </row>
    <row r="117" spans="2:23" x14ac:dyDescent="0.2">
      <c r="B117" s="388"/>
      <c r="C117" s="151" t="s">
        <v>278</v>
      </c>
      <c r="D117" s="401" t="s">
        <v>269</v>
      </c>
      <c r="E117" s="402"/>
      <c r="F117" s="402"/>
      <c r="G117" s="402"/>
      <c r="H117" s="402"/>
      <c r="I117" s="403"/>
      <c r="J117" s="152"/>
      <c r="K117" s="152"/>
      <c r="L117" s="152"/>
      <c r="M117" s="152"/>
      <c r="N117" s="152"/>
      <c r="O117" s="152"/>
      <c r="P117" s="338"/>
      <c r="Q117" s="298"/>
      <c r="R117" s="298"/>
      <c r="S117" s="298"/>
      <c r="T117" s="298"/>
      <c r="U117" s="297"/>
      <c r="V117" s="297"/>
      <c r="W117" s="298"/>
    </row>
    <row r="118" spans="2:23" x14ac:dyDescent="0.2">
      <c r="B118" s="306" t="s">
        <v>249</v>
      </c>
      <c r="C118" s="151" t="s">
        <v>253</v>
      </c>
      <c r="D118" s="253"/>
      <c r="E118" s="253"/>
      <c r="F118" s="253"/>
      <c r="G118" s="254"/>
      <c r="H118" s="254"/>
      <c r="I118" s="254"/>
      <c r="J118" s="152"/>
      <c r="K118" s="152"/>
      <c r="L118" s="152"/>
      <c r="M118" s="152"/>
      <c r="N118" s="152"/>
      <c r="O118" s="152"/>
      <c r="P118" s="338"/>
      <c r="Q118" s="298"/>
      <c r="R118" s="298"/>
      <c r="S118" s="298"/>
      <c r="T118" s="298"/>
      <c r="U118" s="297"/>
      <c r="V118" s="297"/>
      <c r="W118" s="298"/>
    </row>
    <row r="119" spans="2:23" x14ac:dyDescent="0.2">
      <c r="B119" s="306"/>
      <c r="C119" s="151" t="s">
        <v>252</v>
      </c>
      <c r="D119" s="253"/>
      <c r="E119" s="253"/>
      <c r="F119" s="253"/>
      <c r="G119" s="254"/>
      <c r="H119" s="254"/>
      <c r="I119" s="254"/>
      <c r="J119" s="147">
        <v>0</v>
      </c>
      <c r="K119" s="147">
        <v>0</v>
      </c>
      <c r="L119" s="147">
        <v>0</v>
      </c>
      <c r="M119" s="147">
        <v>0</v>
      </c>
      <c r="N119" s="147">
        <v>0</v>
      </c>
      <c r="O119" s="147">
        <v>0</v>
      </c>
      <c r="P119" s="338"/>
      <c r="Q119" s="298"/>
      <c r="R119" s="298"/>
      <c r="S119" s="298"/>
      <c r="T119" s="298"/>
      <c r="U119" s="297"/>
      <c r="V119" s="297"/>
      <c r="W119" s="298"/>
    </row>
    <row r="120" spans="2:23" x14ac:dyDescent="0.2">
      <c r="B120" s="306"/>
      <c r="C120" s="151" t="s">
        <v>278</v>
      </c>
      <c r="D120" s="401" t="s">
        <v>269</v>
      </c>
      <c r="E120" s="402"/>
      <c r="F120" s="402"/>
      <c r="G120" s="402"/>
      <c r="H120" s="402"/>
      <c r="I120" s="403"/>
      <c r="J120" s="152"/>
      <c r="K120" s="152"/>
      <c r="L120" s="152"/>
      <c r="M120" s="152"/>
      <c r="N120" s="152"/>
      <c r="O120" s="152"/>
      <c r="P120" s="338"/>
      <c r="Q120" s="298"/>
      <c r="R120" s="298"/>
      <c r="S120" s="298"/>
      <c r="T120" s="298"/>
      <c r="U120" s="297"/>
      <c r="V120" s="297"/>
      <c r="W120" s="298"/>
    </row>
    <row r="121" spans="2:23" ht="13.15" x14ac:dyDescent="0.25">
      <c r="B121" s="154"/>
      <c r="C121" s="155"/>
      <c r="D121" s="156"/>
      <c r="E121" s="143"/>
      <c r="F121" s="143"/>
      <c r="G121" s="157"/>
      <c r="H121" s="156"/>
      <c r="I121" s="157"/>
      <c r="J121" s="156"/>
      <c r="K121" s="156"/>
      <c r="L121" s="156"/>
      <c r="M121" s="156"/>
      <c r="N121" s="156"/>
      <c r="O121" s="156"/>
      <c r="P121" s="103"/>
      <c r="Q121" s="103"/>
      <c r="R121" s="103"/>
      <c r="S121" s="103"/>
      <c r="T121" s="103"/>
      <c r="U121" s="103"/>
      <c r="V121" s="103"/>
      <c r="W121" s="103"/>
    </row>
    <row r="122" spans="2:23" ht="13.15" x14ac:dyDescent="0.25">
      <c r="B122" s="154"/>
      <c r="C122" s="155"/>
      <c r="D122" s="156"/>
      <c r="E122" s="103"/>
      <c r="F122" s="103"/>
      <c r="G122" s="103"/>
      <c r="H122" s="103"/>
      <c r="I122" s="103"/>
      <c r="J122" s="103"/>
      <c r="K122" s="103"/>
      <c r="L122" s="103"/>
      <c r="M122" s="103"/>
      <c r="N122" s="103"/>
      <c r="O122" s="103"/>
    </row>
    <row r="123" spans="2:23" x14ac:dyDescent="0.2">
      <c r="B123" s="312" t="s">
        <v>272</v>
      </c>
      <c r="C123" s="313"/>
      <c r="D123" s="303" t="s">
        <v>270</v>
      </c>
      <c r="E123" s="303"/>
      <c r="F123" s="303"/>
      <c r="G123" s="303"/>
      <c r="H123" s="303"/>
      <c r="I123" s="303"/>
      <c r="J123" s="303" t="s">
        <v>200</v>
      </c>
      <c r="K123" s="303"/>
      <c r="L123" s="303"/>
      <c r="M123" s="303"/>
      <c r="N123" s="303"/>
      <c r="O123" s="303"/>
      <c r="P123" s="302" t="s">
        <v>273</v>
      </c>
      <c r="Q123" s="302" t="s">
        <v>309</v>
      </c>
      <c r="R123" s="302" t="s">
        <v>310</v>
      </c>
    </row>
    <row r="124" spans="2:23" ht="15" customHeight="1" x14ac:dyDescent="0.2">
      <c r="B124" s="314"/>
      <c r="C124" s="315"/>
      <c r="D124" s="303" t="s">
        <v>2</v>
      </c>
      <c r="E124" s="302" t="s">
        <v>4</v>
      </c>
      <c r="F124" s="302"/>
      <c r="G124" s="302"/>
      <c r="H124" s="302"/>
      <c r="I124" s="128" t="s">
        <v>277</v>
      </c>
      <c r="J124" s="303" t="s">
        <v>2</v>
      </c>
      <c r="K124" s="302" t="s">
        <v>4</v>
      </c>
      <c r="L124" s="302"/>
      <c r="M124" s="302"/>
      <c r="N124" s="302"/>
      <c r="O124" s="128" t="s">
        <v>277</v>
      </c>
      <c r="P124" s="302"/>
      <c r="Q124" s="302"/>
      <c r="R124" s="302"/>
    </row>
    <row r="125" spans="2:23" x14ac:dyDescent="0.2">
      <c r="B125" s="316"/>
      <c r="C125" s="317"/>
      <c r="D125" s="303"/>
      <c r="E125" s="128" t="s">
        <v>7</v>
      </c>
      <c r="F125" s="128" t="s">
        <v>8</v>
      </c>
      <c r="G125" s="128" t="s">
        <v>10</v>
      </c>
      <c r="H125" s="128" t="s">
        <v>11</v>
      </c>
      <c r="I125" s="128" t="s">
        <v>16</v>
      </c>
      <c r="J125" s="303"/>
      <c r="K125" s="128" t="s">
        <v>7</v>
      </c>
      <c r="L125" s="128" t="s">
        <v>8</v>
      </c>
      <c r="M125" s="128" t="s">
        <v>10</v>
      </c>
      <c r="N125" s="128" t="s">
        <v>11</v>
      </c>
      <c r="O125" s="128" t="s">
        <v>16</v>
      </c>
      <c r="P125" s="302"/>
      <c r="Q125" s="302"/>
      <c r="R125" s="302"/>
    </row>
    <row r="126" spans="2:23" ht="13.15" x14ac:dyDescent="0.25">
      <c r="B126" s="299" t="str">
        <f>B106</f>
        <v>Measure 1</v>
      </c>
      <c r="C126" s="299"/>
      <c r="D126" s="242">
        <f>IF($D$108="NO",D99*D106*D107,D99*D106*(1-D107))</f>
        <v>0</v>
      </c>
      <c r="E126" s="242">
        <f t="shared" ref="E126:I126" si="5">IF($D$108="NO",E99*E106*E107,E99*E106*(1-E107))</f>
        <v>0</v>
      </c>
      <c r="F126" s="242">
        <f t="shared" si="5"/>
        <v>0</v>
      </c>
      <c r="G126" s="242">
        <f t="shared" si="5"/>
        <v>0</v>
      </c>
      <c r="H126" s="242">
        <f t="shared" si="5"/>
        <v>0</v>
      </c>
      <c r="I126" s="242">
        <f t="shared" si="5"/>
        <v>0</v>
      </c>
      <c r="J126" s="242">
        <f t="shared" ref="J126:O126" si="6">IF($D$108="YES",SUMPRODUCT($D$99:$I$99,$D$106:$I$106)*J107,0)</f>
        <v>0</v>
      </c>
      <c r="K126" s="242">
        <f t="shared" si="6"/>
        <v>0</v>
      </c>
      <c r="L126" s="242">
        <f t="shared" si="6"/>
        <v>0</v>
      </c>
      <c r="M126" s="242">
        <f t="shared" si="6"/>
        <v>0</v>
      </c>
      <c r="N126" s="242">
        <f t="shared" si="6"/>
        <v>0</v>
      </c>
      <c r="O126" s="242">
        <f t="shared" si="6"/>
        <v>0</v>
      </c>
      <c r="P126" s="168">
        <f>SUM(D126:I126)-SUM(J126:O126)</f>
        <v>0</v>
      </c>
      <c r="Q126" s="168">
        <f>(D126-J126)*'Emission factors'!$D$6+(E126-K126)*'Emission factors'!$F$6+(F126-L126)*'Emission factors'!$G$6+(G126-M126)*'Emission factors'!$I$6+(H126-N126)*'Emission factors'!$J$6+(I126-O126)*'Emission factors'!$O$6</f>
        <v>0</v>
      </c>
      <c r="R126" s="168">
        <f>IF(P106=0,0,P106/Q126)</f>
        <v>0</v>
      </c>
    </row>
    <row r="127" spans="2:23" ht="13.15" x14ac:dyDescent="0.25">
      <c r="B127" s="299" t="str">
        <f>B109</f>
        <v>Measure 2</v>
      </c>
      <c r="C127" s="299"/>
      <c r="D127" s="242">
        <f>IF($D$111="NO",D99*D109*D110,D99*D109*(1-D110))</f>
        <v>0</v>
      </c>
      <c r="E127" s="242">
        <f t="shared" ref="E127:I127" si="7">IF($D$111="NO",E99*E109*E110,E99*E109*(1-E110))</f>
        <v>0</v>
      </c>
      <c r="F127" s="242">
        <f t="shared" si="7"/>
        <v>0</v>
      </c>
      <c r="G127" s="242">
        <f t="shared" si="7"/>
        <v>0</v>
      </c>
      <c r="H127" s="242">
        <f t="shared" si="7"/>
        <v>0</v>
      </c>
      <c r="I127" s="242">
        <f t="shared" si="7"/>
        <v>0</v>
      </c>
      <c r="J127" s="242">
        <f t="shared" ref="J127:O127" si="8">IF($D$111="YES",SUMPRODUCT($D$99:$I$99,$D$109:$I$109)*J110,0)</f>
        <v>0</v>
      </c>
      <c r="K127" s="242">
        <f t="shared" si="8"/>
        <v>0</v>
      </c>
      <c r="L127" s="242">
        <f t="shared" si="8"/>
        <v>0</v>
      </c>
      <c r="M127" s="242">
        <f t="shared" si="8"/>
        <v>0</v>
      </c>
      <c r="N127" s="242">
        <f t="shared" si="8"/>
        <v>0</v>
      </c>
      <c r="O127" s="242">
        <f t="shared" si="8"/>
        <v>0</v>
      </c>
      <c r="P127" s="168">
        <f t="shared" ref="P127:P130" si="9">SUM(D127:I127)-SUM(J127:O127)</f>
        <v>0</v>
      </c>
      <c r="Q127" s="168">
        <f>(D127-J127)*'Emission factors'!$D$6+(E127-K127)*'Emission factors'!$F$6+(F127-L127)*'Emission factors'!$G$6+(G127-M127)*'Emission factors'!$I$6+(H127-N127)*'Emission factors'!$J$6+(I127-O127)*'Emission factors'!$O$6</f>
        <v>0</v>
      </c>
      <c r="R127" s="168">
        <f>IF(P109=0,0,P109/Q127)</f>
        <v>0</v>
      </c>
    </row>
    <row r="128" spans="2:23" ht="13.15" x14ac:dyDescent="0.25">
      <c r="B128" s="299" t="str">
        <f>B112</f>
        <v>Measure 3</v>
      </c>
      <c r="C128" s="299"/>
      <c r="D128" s="242">
        <f>IF($D$114="NO",D99*D112*D113,D99*D112*(1-D113))</f>
        <v>0</v>
      </c>
      <c r="E128" s="242">
        <f t="shared" ref="E128:I128" si="10">IF($D$114="NO",E99*E112*E113,E99*E112*(1-E113))</f>
        <v>0</v>
      </c>
      <c r="F128" s="242">
        <f t="shared" si="10"/>
        <v>0</v>
      </c>
      <c r="G128" s="242">
        <f t="shared" si="10"/>
        <v>0</v>
      </c>
      <c r="H128" s="242">
        <f t="shared" si="10"/>
        <v>0</v>
      </c>
      <c r="I128" s="242">
        <f t="shared" si="10"/>
        <v>0</v>
      </c>
      <c r="J128" s="242">
        <f t="shared" ref="J128:O128" si="11">IF($D$114="YES",SUMPRODUCT($D$99:$I$99,$D$112:$I$112)*J113,0)</f>
        <v>0</v>
      </c>
      <c r="K128" s="242">
        <f t="shared" si="11"/>
        <v>0</v>
      </c>
      <c r="L128" s="242">
        <f t="shared" si="11"/>
        <v>0</v>
      </c>
      <c r="M128" s="242">
        <f t="shared" si="11"/>
        <v>0</v>
      </c>
      <c r="N128" s="242">
        <f t="shared" si="11"/>
        <v>0</v>
      </c>
      <c r="O128" s="242">
        <f t="shared" si="11"/>
        <v>0</v>
      </c>
      <c r="P128" s="168">
        <f t="shared" si="9"/>
        <v>0</v>
      </c>
      <c r="Q128" s="168">
        <f>(D128-J128)*'Emission factors'!$D$6+(E128-K128)*'Emission factors'!$F$6+(F128-L128)*'Emission factors'!$G$6+(G128-M128)*'Emission factors'!$I$6+(H128-N128)*'Emission factors'!$J$6+(I128-O128)*'Emission factors'!$O$6</f>
        <v>0</v>
      </c>
      <c r="R128" s="168">
        <f>IF(P112=0,0,P112/Q128)</f>
        <v>0</v>
      </c>
    </row>
    <row r="129" spans="2:18" ht="13.15" x14ac:dyDescent="0.25">
      <c r="B129" s="299" t="str">
        <f>B115</f>
        <v>Measure 4</v>
      </c>
      <c r="C129" s="299"/>
      <c r="D129" s="242">
        <f>IF($D$117="NO",D99*D115*D116,D99*D115*(1-D116))</f>
        <v>0</v>
      </c>
      <c r="E129" s="242">
        <f t="shared" ref="E129:I129" si="12">IF($D$117="NO",E99*E115*E116,E99*E115*(1-E116))</f>
        <v>0</v>
      </c>
      <c r="F129" s="242">
        <f t="shared" si="12"/>
        <v>0</v>
      </c>
      <c r="G129" s="242">
        <f t="shared" si="12"/>
        <v>0</v>
      </c>
      <c r="H129" s="242">
        <f t="shared" si="12"/>
        <v>0</v>
      </c>
      <c r="I129" s="242">
        <f t="shared" si="12"/>
        <v>0</v>
      </c>
      <c r="J129" s="242">
        <f t="shared" ref="J129:O129" si="13">IF($D$117="YES",SUMPRODUCT($D$99:$I$99,$D$115:$I$115)*J116,0)</f>
        <v>0</v>
      </c>
      <c r="K129" s="242">
        <f t="shared" si="13"/>
        <v>0</v>
      </c>
      <c r="L129" s="242">
        <f t="shared" si="13"/>
        <v>0</v>
      </c>
      <c r="M129" s="242">
        <f t="shared" si="13"/>
        <v>0</v>
      </c>
      <c r="N129" s="242">
        <f t="shared" si="13"/>
        <v>0</v>
      </c>
      <c r="O129" s="242">
        <f t="shared" si="13"/>
        <v>0</v>
      </c>
      <c r="P129" s="168">
        <f t="shared" si="9"/>
        <v>0</v>
      </c>
      <c r="Q129" s="168">
        <f>(D129-J129)*'Emission factors'!$D$6+(E129-K129)*'Emission factors'!$F$6+(F129-L129)*'Emission factors'!$G$6+(G129-M129)*'Emission factors'!$I$6+(H129-N129)*'Emission factors'!$J$6+(I129-O129)*'Emission factors'!$O$6</f>
        <v>0</v>
      </c>
      <c r="R129" s="168">
        <f>IF(P115=0,0,P115/Q129)</f>
        <v>0</v>
      </c>
    </row>
    <row r="130" spans="2:18" ht="13.15" x14ac:dyDescent="0.25">
      <c r="B130" s="299" t="str">
        <f>B118</f>
        <v>Measure 5</v>
      </c>
      <c r="C130" s="299"/>
      <c r="D130" s="242">
        <f>IF($D$120="NO",D99*D118*D119,D99*D118*(1-D119))</f>
        <v>0</v>
      </c>
      <c r="E130" s="242">
        <f t="shared" ref="E130:I130" si="14">IF($D$120="NO",E99*E118*E119,E99*E118*(1-E119))</f>
        <v>0</v>
      </c>
      <c r="F130" s="242">
        <f t="shared" si="14"/>
        <v>0</v>
      </c>
      <c r="G130" s="242">
        <f t="shared" si="14"/>
        <v>0</v>
      </c>
      <c r="H130" s="242">
        <f t="shared" si="14"/>
        <v>0</v>
      </c>
      <c r="I130" s="242">
        <f t="shared" si="14"/>
        <v>0</v>
      </c>
      <c r="J130" s="242">
        <f t="shared" ref="J130:O130" si="15">IF($D$120="YES",SUMPRODUCT($D$99:$I$99,$D$118:$I$118)*J119,0)</f>
        <v>0</v>
      </c>
      <c r="K130" s="242">
        <f t="shared" si="15"/>
        <v>0</v>
      </c>
      <c r="L130" s="242">
        <f t="shared" si="15"/>
        <v>0</v>
      </c>
      <c r="M130" s="242">
        <f t="shared" si="15"/>
        <v>0</v>
      </c>
      <c r="N130" s="242">
        <f t="shared" si="15"/>
        <v>0</v>
      </c>
      <c r="O130" s="242">
        <f t="shared" si="15"/>
        <v>0</v>
      </c>
      <c r="P130" s="168">
        <f t="shared" si="9"/>
        <v>0</v>
      </c>
      <c r="Q130" s="168">
        <f>(D130-J130)*'Emission factors'!$D$6+(E130-K130)*'Emission factors'!$F$6+(F130-L130)*'Emission factors'!$G$6+(G130-M130)*'Emission factors'!$I$6+(H130-N130)*'Emission factors'!$J$6+(I130-O130)*'Emission factors'!$O$6</f>
        <v>0</v>
      </c>
      <c r="R130" s="168">
        <f>IF(P118=0,0,P118/Q130)</f>
        <v>0</v>
      </c>
    </row>
    <row r="133" spans="2:18" x14ac:dyDescent="0.2">
      <c r="B133" s="331" t="s">
        <v>304</v>
      </c>
      <c r="C133" s="331"/>
      <c r="D133" s="332" t="s">
        <v>2</v>
      </c>
      <c r="E133" s="404" t="s">
        <v>4</v>
      </c>
      <c r="F133" s="404"/>
      <c r="G133" s="404"/>
      <c r="H133" s="404"/>
      <c r="I133" s="245" t="s">
        <v>277</v>
      </c>
    </row>
    <row r="134" spans="2:18" x14ac:dyDescent="0.2">
      <c r="B134" s="331"/>
      <c r="C134" s="331"/>
      <c r="D134" s="332"/>
      <c r="E134" s="245" t="s">
        <v>7</v>
      </c>
      <c r="F134" s="245" t="s">
        <v>8</v>
      </c>
      <c r="G134" s="245" t="s">
        <v>10</v>
      </c>
      <c r="H134" s="245" t="s">
        <v>11</v>
      </c>
      <c r="I134" s="245" t="s">
        <v>16</v>
      </c>
    </row>
    <row r="135" spans="2:18" ht="13.15" x14ac:dyDescent="0.25">
      <c r="B135" s="337" t="s">
        <v>6</v>
      </c>
      <c r="C135" s="337"/>
      <c r="D135" s="242">
        <f>SUM(D126:D130)-SUM(J126:J130)</f>
        <v>0</v>
      </c>
      <c r="E135" s="242">
        <f t="shared" ref="E135:I135" si="16">SUM(E126:E130)-SUM(K126:K130)</f>
        <v>0</v>
      </c>
      <c r="F135" s="242">
        <f t="shared" si="16"/>
        <v>0</v>
      </c>
      <c r="G135" s="242">
        <f t="shared" si="16"/>
        <v>0</v>
      </c>
      <c r="H135" s="242">
        <f t="shared" si="16"/>
        <v>0</v>
      </c>
      <c r="I135" s="242">
        <f t="shared" si="16"/>
        <v>0</v>
      </c>
    </row>
    <row r="1000" spans="1:7" x14ac:dyDescent="0.2">
      <c r="A1000" s="158" t="s">
        <v>312</v>
      </c>
      <c r="B1000" s="158" t="s">
        <v>313</v>
      </c>
      <c r="C1000" s="158" t="s">
        <v>314</v>
      </c>
      <c r="D1000" s="158">
        <v>1990</v>
      </c>
      <c r="E1000" s="158">
        <v>2000</v>
      </c>
      <c r="F1000" s="158" t="s">
        <v>315</v>
      </c>
      <c r="G1000" s="249"/>
    </row>
    <row r="1001" spans="1:7" x14ac:dyDescent="0.2">
      <c r="A1001" s="158" t="s">
        <v>316</v>
      </c>
      <c r="B1001" s="158" t="s">
        <v>317</v>
      </c>
      <c r="C1001" s="158" t="s">
        <v>318</v>
      </c>
      <c r="D1001" s="158">
        <v>1991</v>
      </c>
      <c r="E1001" s="158">
        <v>2001</v>
      </c>
      <c r="F1001" s="158" t="s">
        <v>319</v>
      </c>
      <c r="G1001" s="249"/>
    </row>
    <row r="1002" spans="1:7" x14ac:dyDescent="0.2">
      <c r="A1002" s="158" t="s">
        <v>320</v>
      </c>
      <c r="B1002" s="158" t="s">
        <v>321</v>
      </c>
      <c r="C1002" s="158" t="s">
        <v>322</v>
      </c>
      <c r="D1002" s="158">
        <v>1992</v>
      </c>
      <c r="E1002" s="158">
        <v>2002</v>
      </c>
      <c r="F1002" s="158" t="s">
        <v>323</v>
      </c>
      <c r="G1002" s="249"/>
    </row>
    <row r="1003" spans="1:7" x14ac:dyDescent="0.2">
      <c r="A1003" s="158" t="s">
        <v>324</v>
      </c>
      <c r="B1003" s="158" t="s">
        <v>325</v>
      </c>
      <c r="C1003" s="158" t="s">
        <v>326</v>
      </c>
      <c r="D1003" s="158">
        <v>1993</v>
      </c>
      <c r="E1003" s="158">
        <v>2003</v>
      </c>
      <c r="F1003" s="158" t="s">
        <v>327</v>
      </c>
      <c r="G1003" s="249"/>
    </row>
    <row r="1004" spans="1:7" x14ac:dyDescent="0.2">
      <c r="A1004" s="158" t="s">
        <v>328</v>
      </c>
      <c r="B1004" s="158" t="s">
        <v>329</v>
      </c>
      <c r="C1004" s="158"/>
      <c r="D1004" s="158">
        <v>1994</v>
      </c>
      <c r="E1004" s="158">
        <v>2004</v>
      </c>
      <c r="F1004" s="158" t="s">
        <v>330</v>
      </c>
      <c r="G1004" s="249"/>
    </row>
    <row r="1005" spans="1:7" x14ac:dyDescent="0.2">
      <c r="A1005" s="158" t="s">
        <v>331</v>
      </c>
      <c r="B1005" s="158" t="s">
        <v>332</v>
      </c>
      <c r="C1005" s="158"/>
      <c r="D1005" s="158">
        <v>1995</v>
      </c>
      <c r="E1005" s="158">
        <v>2005</v>
      </c>
      <c r="F1005" s="158"/>
      <c r="G1005" s="249"/>
    </row>
    <row r="1006" spans="1:7" x14ac:dyDescent="0.2">
      <c r="A1006" s="158" t="s">
        <v>333</v>
      </c>
      <c r="B1006" s="158" t="s">
        <v>334</v>
      </c>
      <c r="C1006" s="158"/>
      <c r="D1006" s="158">
        <v>1996</v>
      </c>
      <c r="E1006" s="158">
        <v>2006</v>
      </c>
      <c r="F1006" s="158"/>
      <c r="G1006" s="249"/>
    </row>
    <row r="1007" spans="1:7" x14ac:dyDescent="0.2">
      <c r="A1007" s="158" t="s">
        <v>335</v>
      </c>
      <c r="B1007" s="158" t="s">
        <v>336</v>
      </c>
      <c r="C1007" s="158"/>
      <c r="D1007" s="158">
        <v>1997</v>
      </c>
      <c r="E1007" s="158">
        <v>2007</v>
      </c>
      <c r="F1007" s="158"/>
      <c r="G1007" s="249"/>
    </row>
    <row r="1008" spans="1:7" x14ac:dyDescent="0.2">
      <c r="A1008" s="158" t="s">
        <v>192</v>
      </c>
      <c r="B1008" s="158" t="s">
        <v>337</v>
      </c>
      <c r="C1008" s="158"/>
      <c r="D1008" s="158">
        <v>1998</v>
      </c>
      <c r="E1008" s="158">
        <v>2008</v>
      </c>
      <c r="F1008" s="158"/>
      <c r="G1008" s="249"/>
    </row>
    <row r="1009" spans="1:7" x14ac:dyDescent="0.2">
      <c r="A1009" s="158"/>
      <c r="B1009" s="158" t="s">
        <v>338</v>
      </c>
      <c r="C1009" s="158"/>
      <c r="D1009" s="158">
        <v>1999</v>
      </c>
      <c r="E1009" s="158">
        <v>2009</v>
      </c>
      <c r="F1009" s="158"/>
      <c r="G1009" s="249"/>
    </row>
    <row r="1010" spans="1:7" x14ac:dyDescent="0.2">
      <c r="A1010" s="158"/>
      <c r="B1010" s="158" t="s">
        <v>339</v>
      </c>
      <c r="C1010" s="158"/>
      <c r="D1010" s="158">
        <v>2000</v>
      </c>
      <c r="E1010" s="158">
        <v>2010</v>
      </c>
      <c r="F1010" s="158"/>
      <c r="G1010" s="249"/>
    </row>
    <row r="1011" spans="1:7" x14ac:dyDescent="0.2">
      <c r="A1011" s="158"/>
      <c r="B1011" s="158" t="s">
        <v>192</v>
      </c>
      <c r="C1011" s="158"/>
      <c r="D1011" s="158">
        <v>2001</v>
      </c>
      <c r="E1011" s="158">
        <v>2011</v>
      </c>
      <c r="F1011" s="158"/>
      <c r="G1011" s="249"/>
    </row>
    <row r="1012" spans="1:7" x14ac:dyDescent="0.2">
      <c r="A1012" s="158"/>
      <c r="B1012" s="158"/>
      <c r="C1012" s="158"/>
      <c r="D1012" s="158">
        <v>2002</v>
      </c>
      <c r="E1012" s="158">
        <v>2012</v>
      </c>
      <c r="F1012" s="158"/>
      <c r="G1012" s="249"/>
    </row>
    <row r="1013" spans="1:7" x14ac:dyDescent="0.2">
      <c r="A1013" s="158"/>
      <c r="B1013" s="158"/>
      <c r="C1013" s="158"/>
      <c r="D1013" s="158">
        <v>2003</v>
      </c>
      <c r="E1013" s="158">
        <v>2013</v>
      </c>
      <c r="F1013" s="158"/>
      <c r="G1013" s="249"/>
    </row>
    <row r="1014" spans="1:7" x14ac:dyDescent="0.2">
      <c r="A1014" s="158"/>
      <c r="B1014" s="158"/>
      <c r="C1014" s="158"/>
      <c r="D1014" s="158">
        <v>2004</v>
      </c>
      <c r="E1014" s="158">
        <v>2014</v>
      </c>
      <c r="F1014" s="158"/>
      <c r="G1014" s="249"/>
    </row>
    <row r="1015" spans="1:7" x14ac:dyDescent="0.2">
      <c r="A1015" s="158"/>
      <c r="B1015" s="158"/>
      <c r="C1015" s="158"/>
      <c r="D1015" s="158">
        <v>2005</v>
      </c>
      <c r="E1015" s="158">
        <v>2015</v>
      </c>
      <c r="F1015" s="158"/>
      <c r="G1015" s="249"/>
    </row>
    <row r="1016" spans="1:7" x14ac:dyDescent="0.2">
      <c r="A1016" s="158"/>
      <c r="B1016" s="158"/>
      <c r="C1016" s="158"/>
      <c r="D1016" s="158">
        <v>2006</v>
      </c>
      <c r="E1016" s="158">
        <v>2016</v>
      </c>
      <c r="F1016" s="158"/>
      <c r="G1016" s="249"/>
    </row>
    <row r="1017" spans="1:7" x14ac:dyDescent="0.2">
      <c r="A1017" s="158"/>
      <c r="B1017" s="158"/>
      <c r="C1017" s="158"/>
      <c r="D1017" s="158">
        <v>2007</v>
      </c>
      <c r="E1017" s="158">
        <v>2017</v>
      </c>
      <c r="F1017" s="158"/>
      <c r="G1017" s="249"/>
    </row>
    <row r="1018" spans="1:7" x14ac:dyDescent="0.2">
      <c r="A1018" s="158"/>
      <c r="B1018" s="158"/>
      <c r="C1018" s="158"/>
      <c r="D1018" s="158">
        <v>2008</v>
      </c>
      <c r="E1018" s="158">
        <v>2018</v>
      </c>
      <c r="F1018" s="158"/>
      <c r="G1018" s="249"/>
    </row>
    <row r="1019" spans="1:7" x14ac:dyDescent="0.2">
      <c r="A1019" s="158"/>
      <c r="B1019" s="158"/>
      <c r="C1019" s="158"/>
      <c r="D1019" s="158">
        <v>2009</v>
      </c>
      <c r="E1019" s="158">
        <v>2019</v>
      </c>
      <c r="F1019" s="158"/>
      <c r="G1019" s="249"/>
    </row>
    <row r="1020" spans="1:7" x14ac:dyDescent="0.2">
      <c r="A1020" s="158"/>
      <c r="B1020" s="158"/>
      <c r="C1020" s="158"/>
      <c r="D1020" s="158">
        <v>2010</v>
      </c>
      <c r="E1020" s="158">
        <v>2020</v>
      </c>
      <c r="F1020" s="158"/>
      <c r="G1020" s="249"/>
    </row>
    <row r="1021" spans="1:7" x14ac:dyDescent="0.2">
      <c r="A1021" s="158"/>
      <c r="B1021" s="158"/>
      <c r="C1021" s="158"/>
      <c r="D1021" s="158">
        <v>2011</v>
      </c>
      <c r="E1021" s="158">
        <v>2021</v>
      </c>
      <c r="F1021" s="158"/>
      <c r="G1021" s="249"/>
    </row>
    <row r="1022" spans="1:7" x14ac:dyDescent="0.2">
      <c r="A1022" s="158"/>
      <c r="B1022" s="158"/>
      <c r="C1022" s="158"/>
      <c r="D1022" s="158">
        <v>2012</v>
      </c>
      <c r="E1022" s="158">
        <v>2022</v>
      </c>
      <c r="F1022" s="158"/>
      <c r="G1022" s="249"/>
    </row>
    <row r="1023" spans="1:7" x14ac:dyDescent="0.2">
      <c r="A1023" s="158"/>
      <c r="B1023" s="158"/>
      <c r="C1023" s="158"/>
      <c r="D1023" s="158">
        <v>2013</v>
      </c>
      <c r="E1023" s="158">
        <v>2023</v>
      </c>
      <c r="F1023" s="158"/>
      <c r="G1023" s="249"/>
    </row>
    <row r="1024" spans="1:7" x14ac:dyDescent="0.2">
      <c r="A1024" s="158"/>
      <c r="B1024" s="158"/>
      <c r="C1024" s="158"/>
      <c r="D1024" s="158">
        <v>2014</v>
      </c>
      <c r="E1024" s="158">
        <v>2024</v>
      </c>
      <c r="F1024" s="158"/>
      <c r="G1024" s="249"/>
    </row>
    <row r="1025" spans="1:7" x14ac:dyDescent="0.2">
      <c r="A1025" s="158"/>
      <c r="B1025" s="158"/>
      <c r="C1025" s="158"/>
      <c r="D1025" s="158">
        <v>2015</v>
      </c>
      <c r="E1025" s="158">
        <v>2025</v>
      </c>
      <c r="F1025" s="158"/>
      <c r="G1025" s="249"/>
    </row>
    <row r="1026" spans="1:7" x14ac:dyDescent="0.2">
      <c r="A1026" s="158"/>
      <c r="B1026" s="158"/>
      <c r="C1026" s="158"/>
      <c r="D1026" s="158">
        <v>2016</v>
      </c>
      <c r="E1026" s="158">
        <v>2026</v>
      </c>
      <c r="F1026" s="158"/>
      <c r="G1026" s="249"/>
    </row>
    <row r="1027" spans="1:7" x14ac:dyDescent="0.2">
      <c r="A1027" s="158"/>
      <c r="B1027" s="158"/>
      <c r="C1027" s="158"/>
      <c r="D1027" s="158">
        <v>2017</v>
      </c>
      <c r="E1027" s="158">
        <v>2027</v>
      </c>
      <c r="F1027" s="158"/>
      <c r="G1027" s="249"/>
    </row>
    <row r="1028" spans="1:7" x14ac:dyDescent="0.2">
      <c r="A1028" s="158"/>
      <c r="B1028" s="158"/>
      <c r="C1028" s="158"/>
      <c r="D1028" s="158">
        <v>2018</v>
      </c>
      <c r="E1028" s="158">
        <v>2028</v>
      </c>
      <c r="F1028" s="158"/>
      <c r="G1028" s="249"/>
    </row>
    <row r="1029" spans="1:7" x14ac:dyDescent="0.2">
      <c r="A1029" s="158"/>
      <c r="B1029" s="158"/>
      <c r="C1029" s="158"/>
      <c r="D1029" s="158">
        <v>2019</v>
      </c>
      <c r="E1029" s="158">
        <v>2029</v>
      </c>
      <c r="F1029" s="158"/>
      <c r="G1029" s="249"/>
    </row>
    <row r="1030" spans="1:7" x14ac:dyDescent="0.2">
      <c r="A1030" s="158"/>
      <c r="B1030" s="158"/>
      <c r="C1030" s="158"/>
      <c r="D1030" s="158">
        <v>2020</v>
      </c>
      <c r="E1030" s="158">
        <v>2030</v>
      </c>
      <c r="F1030" s="158"/>
      <c r="G1030" s="249"/>
    </row>
    <row r="1031" spans="1:7" x14ac:dyDescent="0.2">
      <c r="A1031" s="158"/>
      <c r="B1031" s="158"/>
      <c r="C1031" s="158"/>
      <c r="D1031" s="158">
        <v>2021</v>
      </c>
      <c r="E1031" s="158">
        <v>2031</v>
      </c>
      <c r="F1031" s="158"/>
      <c r="G1031" s="249"/>
    </row>
    <row r="1032" spans="1:7" x14ac:dyDescent="0.2">
      <c r="A1032" s="158"/>
      <c r="B1032" s="158"/>
      <c r="C1032" s="158"/>
      <c r="D1032" s="158">
        <v>2022</v>
      </c>
      <c r="E1032" s="158">
        <v>2032</v>
      </c>
      <c r="F1032" s="158"/>
      <c r="G1032" s="249"/>
    </row>
    <row r="1033" spans="1:7" x14ac:dyDescent="0.2">
      <c r="A1033" s="158"/>
      <c r="B1033" s="158"/>
      <c r="C1033" s="158"/>
      <c r="D1033" s="158">
        <v>2023</v>
      </c>
      <c r="E1033" s="158">
        <v>2033</v>
      </c>
      <c r="F1033" s="158"/>
      <c r="G1033" s="249"/>
    </row>
    <row r="1034" spans="1:7" x14ac:dyDescent="0.2">
      <c r="A1034" s="158"/>
      <c r="B1034" s="158"/>
      <c r="C1034" s="158"/>
      <c r="D1034" s="158">
        <v>2024</v>
      </c>
      <c r="E1034" s="158">
        <v>2034</v>
      </c>
      <c r="F1034" s="158"/>
      <c r="G1034" s="249"/>
    </row>
    <row r="1035" spans="1:7" x14ac:dyDescent="0.2">
      <c r="A1035" s="158"/>
      <c r="B1035" s="158"/>
      <c r="C1035" s="158"/>
      <c r="D1035" s="158">
        <v>2025</v>
      </c>
      <c r="E1035" s="158">
        <v>2035</v>
      </c>
      <c r="F1035" s="158"/>
      <c r="G1035" s="249"/>
    </row>
    <row r="1036" spans="1:7" x14ac:dyDescent="0.2">
      <c r="A1036" s="158"/>
      <c r="B1036" s="158"/>
      <c r="C1036" s="158"/>
      <c r="D1036" s="158">
        <v>2026</v>
      </c>
      <c r="E1036" s="158">
        <v>2036</v>
      </c>
      <c r="F1036" s="158"/>
      <c r="G1036" s="249"/>
    </row>
    <row r="1037" spans="1:7" x14ac:dyDescent="0.2">
      <c r="A1037" s="158"/>
      <c r="B1037" s="158"/>
      <c r="C1037" s="158"/>
      <c r="D1037" s="158">
        <v>2027</v>
      </c>
      <c r="E1037" s="158">
        <v>2037</v>
      </c>
      <c r="F1037" s="158"/>
      <c r="G1037" s="249"/>
    </row>
    <row r="1038" spans="1:7" x14ac:dyDescent="0.2">
      <c r="A1038" s="158"/>
      <c r="B1038" s="158"/>
      <c r="C1038" s="158"/>
      <c r="D1038" s="158">
        <v>2028</v>
      </c>
      <c r="E1038" s="158">
        <v>2038</v>
      </c>
      <c r="F1038" s="158"/>
      <c r="G1038" s="249"/>
    </row>
    <row r="1039" spans="1:7" x14ac:dyDescent="0.2">
      <c r="A1039" s="158"/>
      <c r="B1039" s="158"/>
      <c r="C1039" s="158"/>
      <c r="D1039" s="158">
        <v>2029</v>
      </c>
      <c r="E1039" s="158">
        <v>2039</v>
      </c>
      <c r="F1039" s="158"/>
      <c r="G1039" s="249"/>
    </row>
    <row r="1040" spans="1:7" x14ac:dyDescent="0.2">
      <c r="A1040" s="158"/>
      <c r="B1040" s="158"/>
      <c r="C1040" s="158"/>
      <c r="D1040" s="158">
        <v>2030</v>
      </c>
      <c r="E1040" s="158">
        <v>2040</v>
      </c>
      <c r="F1040" s="158"/>
      <c r="G1040" s="249"/>
    </row>
    <row r="1041" spans="1:7" x14ac:dyDescent="0.2">
      <c r="A1041" s="158"/>
      <c r="B1041" s="158"/>
      <c r="C1041" s="158"/>
      <c r="D1041" s="158"/>
      <c r="E1041" s="158">
        <v>2041</v>
      </c>
      <c r="F1041" s="158"/>
      <c r="G1041" s="249"/>
    </row>
    <row r="1042" spans="1:7" x14ac:dyDescent="0.2">
      <c r="A1042" s="158"/>
      <c r="B1042" s="158"/>
      <c r="C1042" s="158"/>
      <c r="D1042" s="158"/>
      <c r="E1042" s="158">
        <v>2042</v>
      </c>
      <c r="F1042" s="158"/>
      <c r="G1042" s="249"/>
    </row>
    <row r="1043" spans="1:7" x14ac:dyDescent="0.2">
      <c r="A1043" s="158"/>
      <c r="B1043" s="158"/>
      <c r="C1043" s="158"/>
      <c r="D1043" s="158"/>
      <c r="E1043" s="158">
        <v>2043</v>
      </c>
      <c r="F1043" s="158"/>
      <c r="G1043" s="249"/>
    </row>
    <row r="1044" spans="1:7" x14ac:dyDescent="0.2">
      <c r="A1044" s="158"/>
      <c r="B1044" s="158"/>
      <c r="C1044" s="158"/>
      <c r="D1044" s="158"/>
      <c r="E1044" s="158">
        <v>2044</v>
      </c>
      <c r="F1044" s="158"/>
      <c r="G1044" s="249"/>
    </row>
    <row r="1045" spans="1:7" x14ac:dyDescent="0.2">
      <c r="A1045" s="158"/>
      <c r="B1045" s="158"/>
      <c r="C1045" s="158"/>
      <c r="D1045" s="158"/>
      <c r="E1045" s="158">
        <v>2045</v>
      </c>
      <c r="F1045" s="158"/>
      <c r="G1045" s="249"/>
    </row>
    <row r="1046" spans="1:7" x14ac:dyDescent="0.2">
      <c r="A1046" s="158"/>
      <c r="B1046" s="158"/>
      <c r="C1046" s="158"/>
      <c r="D1046" s="158"/>
      <c r="E1046" s="158">
        <v>2046</v>
      </c>
      <c r="F1046" s="158"/>
      <c r="G1046" s="249"/>
    </row>
    <row r="1047" spans="1:7" x14ac:dyDescent="0.2">
      <c r="A1047" s="158"/>
      <c r="B1047" s="158"/>
      <c r="C1047" s="158"/>
      <c r="D1047" s="158"/>
      <c r="E1047" s="158">
        <v>2047</v>
      </c>
      <c r="F1047" s="158"/>
      <c r="G1047" s="249"/>
    </row>
    <row r="1048" spans="1:7" x14ac:dyDescent="0.2">
      <c r="A1048" s="158"/>
      <c r="B1048" s="158"/>
      <c r="C1048" s="158"/>
      <c r="D1048" s="158"/>
      <c r="E1048" s="158">
        <v>2048</v>
      </c>
      <c r="F1048" s="158"/>
      <c r="G1048" s="249"/>
    </row>
    <row r="1049" spans="1:7" x14ac:dyDescent="0.2">
      <c r="A1049" s="158"/>
      <c r="B1049" s="158"/>
      <c r="C1049" s="158"/>
      <c r="D1049" s="158"/>
      <c r="E1049" s="158">
        <v>2049</v>
      </c>
      <c r="F1049" s="158"/>
      <c r="G1049" s="249"/>
    </row>
    <row r="1050" spans="1:7" x14ac:dyDescent="0.2">
      <c r="A1050" s="158"/>
      <c r="B1050" s="158"/>
      <c r="C1050" s="158"/>
      <c r="D1050" s="158"/>
      <c r="E1050" s="158">
        <v>2050</v>
      </c>
      <c r="F1050" s="158"/>
      <c r="G1050" s="249"/>
    </row>
  </sheetData>
  <mergeCells count="98">
    <mergeCell ref="W118:W120"/>
    <mergeCell ref="P103:W103"/>
    <mergeCell ref="W104:W105"/>
    <mergeCell ref="W106:W108"/>
    <mergeCell ref="W109:W111"/>
    <mergeCell ref="W112:W114"/>
    <mergeCell ref="W115:W117"/>
    <mergeCell ref="T112:T114"/>
    <mergeCell ref="U112:U114"/>
    <mergeCell ref="V112:V114"/>
    <mergeCell ref="S115:S117"/>
    <mergeCell ref="T115:T117"/>
    <mergeCell ref="U115:U117"/>
    <mergeCell ref="V115:V117"/>
    <mergeCell ref="V106:V108"/>
    <mergeCell ref="P118:P120"/>
    <mergeCell ref="E133:H133"/>
    <mergeCell ref="B133:C134"/>
    <mergeCell ref="D133:D134"/>
    <mergeCell ref="B135:C135"/>
    <mergeCell ref="T118:T120"/>
    <mergeCell ref="R123:R125"/>
    <mergeCell ref="B123:C125"/>
    <mergeCell ref="E124:H124"/>
    <mergeCell ref="J124:J125"/>
    <mergeCell ref="K124:N124"/>
    <mergeCell ref="D123:I123"/>
    <mergeCell ref="J123:O123"/>
    <mergeCell ref="S118:S120"/>
    <mergeCell ref="D124:D125"/>
    <mergeCell ref="B130:C130"/>
    <mergeCell ref="B126:C126"/>
    <mergeCell ref="V109:V111"/>
    <mergeCell ref="Q112:Q114"/>
    <mergeCell ref="R112:R114"/>
    <mergeCell ref="P115:P117"/>
    <mergeCell ref="P109:P111"/>
    <mergeCell ref="P112:P114"/>
    <mergeCell ref="Q109:Q111"/>
    <mergeCell ref="R109:R111"/>
    <mergeCell ref="D117:I117"/>
    <mergeCell ref="D120:I120"/>
    <mergeCell ref="P106:P108"/>
    <mergeCell ref="U118:U120"/>
    <mergeCell ref="V118:V120"/>
    <mergeCell ref="S112:S114"/>
    <mergeCell ref="Q106:Q108"/>
    <mergeCell ref="R106:R108"/>
    <mergeCell ref="S106:S108"/>
    <mergeCell ref="T106:T108"/>
    <mergeCell ref="U106:U108"/>
    <mergeCell ref="R115:R117"/>
    <mergeCell ref="R118:R120"/>
    <mergeCell ref="S109:S111"/>
    <mergeCell ref="T109:T111"/>
    <mergeCell ref="U109:U111"/>
    <mergeCell ref="B103:C105"/>
    <mergeCell ref="D108:I108"/>
    <mergeCell ref="B106:B108"/>
    <mergeCell ref="D111:I111"/>
    <mergeCell ref="D114:I114"/>
    <mergeCell ref="AC13:AO31"/>
    <mergeCell ref="AC35:AO53"/>
    <mergeCell ref="AC12:AO12"/>
    <mergeCell ref="AC34:AO34"/>
    <mergeCell ref="B97:C98"/>
    <mergeCell ref="D97:D98"/>
    <mergeCell ref="E97:H97"/>
    <mergeCell ref="B99:C99"/>
    <mergeCell ref="B4:B5"/>
    <mergeCell ref="C4:C5"/>
    <mergeCell ref="D4:G4"/>
    <mergeCell ref="B18:B19"/>
    <mergeCell ref="C18:C19"/>
    <mergeCell ref="D18:G18"/>
    <mergeCell ref="B128:C128"/>
    <mergeCell ref="B129:C129"/>
    <mergeCell ref="P123:P125"/>
    <mergeCell ref="Q123:Q125"/>
    <mergeCell ref="D104:D105"/>
    <mergeCell ref="P104:P105"/>
    <mergeCell ref="Q104:Q105"/>
    <mergeCell ref="B109:B111"/>
    <mergeCell ref="B112:B114"/>
    <mergeCell ref="Q115:Q117"/>
    <mergeCell ref="Q118:Q120"/>
    <mergeCell ref="B127:C127"/>
    <mergeCell ref="B115:B117"/>
    <mergeCell ref="B118:B120"/>
    <mergeCell ref="E104:H104"/>
    <mergeCell ref="K104:N104"/>
    <mergeCell ref="R104:R105"/>
    <mergeCell ref="S104:S105"/>
    <mergeCell ref="T104:T105"/>
    <mergeCell ref="U104:V104"/>
    <mergeCell ref="D103:I103"/>
    <mergeCell ref="J104:J105"/>
    <mergeCell ref="J103:O103"/>
  </mergeCells>
  <dataValidations count="7">
    <dataValidation type="list" allowBlank="1" showInputMessage="1" showErrorMessage="1" sqref="D108 D120 D117 D114 D111">
      <formula1>$AM$1:$AM$2</formula1>
    </dataValidation>
    <dataValidation type="list" allowBlank="1" showInputMessage="1" showErrorMessage="1" sqref="Q106:Q120">
      <formula1>$A$1000:$A$1008</formula1>
    </dataValidation>
    <dataValidation type="list" allowBlank="1" showInputMessage="1" showErrorMessage="1" sqref="R106:R120">
      <formula1>$B$1000:$B$1011</formula1>
    </dataValidation>
    <dataValidation type="list" allowBlank="1" showInputMessage="1" showErrorMessage="1" sqref="S106:S120">
      <formula1>$C$1000:$C$1003</formula1>
    </dataValidation>
    <dataValidation type="list" allowBlank="1" showInputMessage="1" showErrorMessage="1" sqref="U106:U120">
      <formula1>$D$1000:$D$1040</formula1>
    </dataValidation>
    <dataValidation type="list" allowBlank="1" showInputMessage="1" showErrorMessage="1" sqref="V106:V120">
      <formula1>$E$1000:$E$1050</formula1>
    </dataValidation>
    <dataValidation type="list" allowBlank="1" showInputMessage="1" showErrorMessage="1" sqref="W106:W120">
      <formula1>$F$1000:$F$1004</formula1>
    </dataValidation>
  </dataValidations>
  <pageMargins left="0.7" right="0.7" top="0.75" bottom="0.75" header="0.3" footer="0.3"/>
  <pageSetup paperSize="9" orientation="portrait" r:id="rId1"/>
  <ignoredErrors>
    <ignoredError sqref="F29:F53 F55:F80 F81:F89"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O1050"/>
  <sheetViews>
    <sheetView topLeftCell="A115" zoomScale="85" zoomScaleNormal="85" workbookViewId="0">
      <pane xSplit="2" topLeftCell="C1" activePane="topRight" state="frozen"/>
      <selection activeCell="Z13" sqref="Z13:AL31"/>
      <selection pane="topRight" activeCell="G121" sqref="G121"/>
    </sheetView>
  </sheetViews>
  <sheetFormatPr defaultColWidth="9.140625" defaultRowHeight="12.75" x14ac:dyDescent="0.2"/>
  <cols>
    <col min="1" max="1" width="5.7109375" style="85" customWidth="1"/>
    <col min="2" max="2" width="23.5703125" style="85" customWidth="1"/>
    <col min="3" max="3" width="17.85546875" style="85" customWidth="1"/>
    <col min="4" max="4" width="13.5703125" style="85" bestFit="1" customWidth="1"/>
    <col min="5" max="5" width="20.5703125" style="149" bestFit="1" customWidth="1"/>
    <col min="6" max="6" width="12.140625" style="149" customWidth="1"/>
    <col min="7" max="7" width="11" style="85" bestFit="1" customWidth="1"/>
    <col min="8" max="9" width="20.7109375" style="85" bestFit="1" customWidth="1"/>
    <col min="10" max="22" width="12.7109375" style="85" customWidth="1"/>
    <col min="23" max="23" width="15.7109375" style="85" customWidth="1"/>
    <col min="24" max="27" width="3.5703125" style="85" customWidth="1"/>
    <col min="28" max="28" width="4.140625" style="82" customWidth="1"/>
    <col min="29" max="29" width="9.140625" style="100"/>
    <col min="30" max="16384" width="9.140625" style="85"/>
  </cols>
  <sheetData>
    <row r="1" spans="2:41" ht="13.15" x14ac:dyDescent="0.25">
      <c r="AC1" s="83" t="s">
        <v>181</v>
      </c>
      <c r="AD1" s="84"/>
      <c r="AM1" s="135" t="s">
        <v>266</v>
      </c>
    </row>
    <row r="2" spans="2:41" s="89" customFormat="1" ht="15.6" x14ac:dyDescent="0.3">
      <c r="B2" s="116" t="s">
        <v>56</v>
      </c>
      <c r="E2" s="144"/>
      <c r="F2" s="144"/>
      <c r="AB2" s="87"/>
      <c r="AC2" s="88" t="s">
        <v>174</v>
      </c>
      <c r="AM2" s="140" t="s">
        <v>269</v>
      </c>
    </row>
    <row r="3" spans="2:41" s="89" customFormat="1" ht="15.75" customHeight="1" x14ac:dyDescent="0.2">
      <c r="E3" s="144"/>
      <c r="F3" s="144"/>
      <c r="AB3" s="87"/>
      <c r="AC3" s="88" t="s">
        <v>175</v>
      </c>
    </row>
    <row r="4" spans="2:41" s="89" customFormat="1" x14ac:dyDescent="0.2">
      <c r="B4" s="394" t="s">
        <v>132</v>
      </c>
      <c r="C4" s="394" t="s">
        <v>2</v>
      </c>
      <c r="D4" s="394" t="s">
        <v>4</v>
      </c>
      <c r="E4" s="394"/>
      <c r="F4" s="394"/>
      <c r="G4" s="394"/>
      <c r="H4" s="123" t="s">
        <v>277</v>
      </c>
      <c r="AB4" s="87"/>
      <c r="AC4" s="88" t="s">
        <v>176</v>
      </c>
    </row>
    <row r="5" spans="2:41" s="89" customFormat="1" x14ac:dyDescent="0.2">
      <c r="B5" s="394"/>
      <c r="C5" s="394"/>
      <c r="D5" s="123" t="s">
        <v>7</v>
      </c>
      <c r="E5" s="123" t="s">
        <v>8</v>
      </c>
      <c r="F5" s="123" t="s">
        <v>10</v>
      </c>
      <c r="G5" s="123" t="s">
        <v>11</v>
      </c>
      <c r="H5" s="123" t="s">
        <v>16</v>
      </c>
      <c r="AB5" s="87"/>
      <c r="AC5" s="88" t="s">
        <v>177</v>
      </c>
    </row>
    <row r="6" spans="2:41" s="89" customFormat="1" ht="15" customHeight="1" x14ac:dyDescent="0.2">
      <c r="B6" s="123" t="s">
        <v>43</v>
      </c>
      <c r="C6" s="123" t="s">
        <v>34</v>
      </c>
      <c r="D6" s="123" t="s">
        <v>36</v>
      </c>
      <c r="E6" s="123" t="s">
        <v>35</v>
      </c>
      <c r="F6" s="123" t="s">
        <v>35</v>
      </c>
      <c r="G6" s="123" t="s">
        <v>35</v>
      </c>
      <c r="H6" s="123" t="s">
        <v>35</v>
      </c>
      <c r="AB6" s="87"/>
      <c r="AC6" s="88" t="s">
        <v>178</v>
      </c>
    </row>
    <row r="7" spans="2:41" s="89" customFormat="1" x14ac:dyDescent="0.2">
      <c r="B7" s="48" t="s">
        <v>133</v>
      </c>
      <c r="C7" s="63"/>
      <c r="D7" s="63"/>
      <c r="E7" s="63"/>
      <c r="F7" s="63"/>
      <c r="G7" s="63"/>
      <c r="H7" s="124"/>
      <c r="AB7" s="87"/>
      <c r="AC7" s="88" t="s">
        <v>179</v>
      </c>
    </row>
    <row r="8" spans="2:41" s="89" customFormat="1" x14ac:dyDescent="0.2">
      <c r="B8" s="48" t="s">
        <v>134</v>
      </c>
      <c r="C8" s="63"/>
      <c r="D8" s="63"/>
      <c r="E8" s="63"/>
      <c r="F8" s="63"/>
      <c r="G8" s="63"/>
      <c r="H8" s="124"/>
      <c r="AB8" s="87"/>
      <c r="AC8" s="88" t="s">
        <v>180</v>
      </c>
    </row>
    <row r="9" spans="2:41" s="89" customFormat="1" ht="13.15" x14ac:dyDescent="0.25">
      <c r="B9" s="48" t="s">
        <v>135</v>
      </c>
      <c r="C9" s="63"/>
      <c r="D9" s="63"/>
      <c r="E9" s="63"/>
      <c r="F9" s="63"/>
      <c r="G9" s="63"/>
      <c r="H9" s="124"/>
      <c r="AB9" s="87"/>
      <c r="AC9" s="88"/>
    </row>
    <row r="10" spans="2:41" s="89" customFormat="1" ht="13.15" x14ac:dyDescent="0.25">
      <c r="B10" s="48" t="s">
        <v>136</v>
      </c>
      <c r="C10" s="63"/>
      <c r="D10" s="63"/>
      <c r="E10" s="63"/>
      <c r="F10" s="63"/>
      <c r="G10" s="63"/>
      <c r="H10" s="124"/>
      <c r="AB10" s="87"/>
      <c r="AC10" s="93" t="s">
        <v>301</v>
      </c>
    </row>
    <row r="11" spans="2:41" s="89" customFormat="1" ht="13.15" x14ac:dyDescent="0.25">
      <c r="B11" s="48" t="s">
        <v>137</v>
      </c>
      <c r="C11" s="63"/>
      <c r="D11" s="63"/>
      <c r="E11" s="63"/>
      <c r="F11" s="63"/>
      <c r="G11" s="63"/>
      <c r="H11" s="124"/>
      <c r="AB11" s="87"/>
      <c r="AC11" s="88"/>
    </row>
    <row r="12" spans="2:41" s="89" customFormat="1" ht="13.15" x14ac:dyDescent="0.25">
      <c r="B12" s="48" t="s">
        <v>138</v>
      </c>
      <c r="C12" s="63"/>
      <c r="D12" s="63"/>
      <c r="E12" s="63"/>
      <c r="F12" s="63"/>
      <c r="G12" s="63"/>
      <c r="H12" s="124"/>
      <c r="AB12" s="87"/>
      <c r="AC12" s="396" t="s">
        <v>182</v>
      </c>
      <c r="AD12" s="396"/>
      <c r="AE12" s="396"/>
      <c r="AF12" s="396"/>
      <c r="AG12" s="396"/>
      <c r="AH12" s="396"/>
      <c r="AI12" s="396"/>
      <c r="AJ12" s="396"/>
      <c r="AK12" s="396"/>
      <c r="AL12" s="396"/>
      <c r="AM12" s="396"/>
      <c r="AN12" s="396"/>
      <c r="AO12" s="396"/>
    </row>
    <row r="13" spans="2:41" s="89" customFormat="1" x14ac:dyDescent="0.2">
      <c r="B13" s="48" t="s">
        <v>139</v>
      </c>
      <c r="C13" s="63"/>
      <c r="D13" s="63"/>
      <c r="E13" s="63"/>
      <c r="F13" s="63"/>
      <c r="G13" s="63"/>
      <c r="H13" s="124"/>
      <c r="AB13" s="87"/>
      <c r="AC13" s="395" t="s">
        <v>183</v>
      </c>
      <c r="AD13" s="395"/>
      <c r="AE13" s="395"/>
      <c r="AF13" s="395"/>
      <c r="AG13" s="395"/>
      <c r="AH13" s="395"/>
      <c r="AI13" s="395"/>
      <c r="AJ13" s="395"/>
      <c r="AK13" s="395"/>
      <c r="AL13" s="395"/>
      <c r="AM13" s="395"/>
      <c r="AN13" s="395"/>
      <c r="AO13" s="395"/>
    </row>
    <row r="14" spans="2:41" s="89" customFormat="1" x14ac:dyDescent="0.2">
      <c r="B14" s="48" t="s">
        <v>140</v>
      </c>
      <c r="C14" s="63"/>
      <c r="D14" s="63"/>
      <c r="E14" s="63"/>
      <c r="F14" s="63"/>
      <c r="G14" s="63"/>
      <c r="H14" s="124"/>
      <c r="AB14" s="87"/>
      <c r="AC14" s="395"/>
      <c r="AD14" s="395"/>
      <c r="AE14" s="395"/>
      <c r="AF14" s="395"/>
      <c r="AG14" s="395"/>
      <c r="AH14" s="395"/>
      <c r="AI14" s="395"/>
      <c r="AJ14" s="395"/>
      <c r="AK14" s="395"/>
      <c r="AL14" s="395"/>
      <c r="AM14" s="395"/>
      <c r="AN14" s="395"/>
      <c r="AO14" s="395"/>
    </row>
    <row r="15" spans="2:41" s="89" customFormat="1" x14ac:dyDescent="0.2">
      <c r="B15" s="48" t="s">
        <v>141</v>
      </c>
      <c r="C15" s="63"/>
      <c r="D15" s="63"/>
      <c r="E15" s="63"/>
      <c r="F15" s="63"/>
      <c r="G15" s="63"/>
      <c r="H15" s="124"/>
      <c r="AB15" s="87"/>
      <c r="AC15" s="395"/>
      <c r="AD15" s="395"/>
      <c r="AE15" s="395"/>
      <c r="AF15" s="395"/>
      <c r="AG15" s="395"/>
      <c r="AH15" s="395"/>
      <c r="AI15" s="395"/>
      <c r="AJ15" s="395"/>
      <c r="AK15" s="395"/>
      <c r="AL15" s="395"/>
      <c r="AM15" s="395"/>
      <c r="AN15" s="395"/>
      <c r="AO15" s="395"/>
    </row>
    <row r="16" spans="2:41" s="89" customFormat="1" x14ac:dyDescent="0.2">
      <c r="B16" s="48" t="s">
        <v>142</v>
      </c>
      <c r="C16" s="63"/>
      <c r="D16" s="63"/>
      <c r="E16" s="63"/>
      <c r="F16" s="63"/>
      <c r="G16" s="63"/>
      <c r="H16" s="124"/>
      <c r="AB16" s="87"/>
      <c r="AC16" s="395"/>
      <c r="AD16" s="395"/>
      <c r="AE16" s="395"/>
      <c r="AF16" s="395"/>
      <c r="AG16" s="395"/>
      <c r="AH16" s="395"/>
      <c r="AI16" s="395"/>
      <c r="AJ16" s="395"/>
      <c r="AK16" s="395"/>
      <c r="AL16" s="395"/>
      <c r="AM16" s="395"/>
      <c r="AN16" s="395"/>
      <c r="AO16" s="395"/>
    </row>
    <row r="17" spans="2:41" s="89" customFormat="1" ht="15.75" customHeight="1" x14ac:dyDescent="0.2">
      <c r="B17" s="142"/>
      <c r="C17" s="142"/>
      <c r="D17" s="142"/>
      <c r="E17" s="143"/>
      <c r="F17" s="144"/>
      <c r="AB17" s="87"/>
      <c r="AC17" s="395"/>
      <c r="AD17" s="395"/>
      <c r="AE17" s="395"/>
      <c r="AF17" s="395"/>
      <c r="AG17" s="395"/>
      <c r="AH17" s="395"/>
      <c r="AI17" s="395"/>
      <c r="AJ17" s="395"/>
      <c r="AK17" s="395"/>
      <c r="AL17" s="395"/>
      <c r="AM17" s="395"/>
      <c r="AN17" s="395"/>
      <c r="AO17" s="395"/>
    </row>
    <row r="18" spans="2:41" s="89" customFormat="1" ht="15" customHeight="1" x14ac:dyDescent="0.2">
      <c r="B18" s="394" t="s">
        <v>59</v>
      </c>
      <c r="C18" s="394" t="s">
        <v>2</v>
      </c>
      <c r="D18" s="394" t="s">
        <v>4</v>
      </c>
      <c r="E18" s="394"/>
      <c r="F18" s="394"/>
      <c r="G18" s="394"/>
      <c r="H18" s="123" t="s">
        <v>277</v>
      </c>
      <c r="AB18" s="87"/>
      <c r="AC18" s="395"/>
      <c r="AD18" s="395"/>
      <c r="AE18" s="395"/>
      <c r="AF18" s="395"/>
      <c r="AG18" s="395"/>
      <c r="AH18" s="395"/>
      <c r="AI18" s="395"/>
      <c r="AJ18" s="395"/>
      <c r="AK18" s="395"/>
      <c r="AL18" s="395"/>
      <c r="AM18" s="395"/>
      <c r="AN18" s="395"/>
      <c r="AO18" s="395"/>
    </row>
    <row r="19" spans="2:41" s="89" customFormat="1" x14ac:dyDescent="0.2">
      <c r="B19" s="394"/>
      <c r="C19" s="394"/>
      <c r="D19" s="123" t="s">
        <v>7</v>
      </c>
      <c r="E19" s="123" t="s">
        <v>8</v>
      </c>
      <c r="F19" s="123" t="s">
        <v>10</v>
      </c>
      <c r="G19" s="123" t="s">
        <v>11</v>
      </c>
      <c r="H19" s="123" t="s">
        <v>16</v>
      </c>
      <c r="AB19" s="87"/>
      <c r="AC19" s="395"/>
      <c r="AD19" s="395"/>
      <c r="AE19" s="395"/>
      <c r="AF19" s="395"/>
      <c r="AG19" s="395"/>
      <c r="AH19" s="395"/>
      <c r="AI19" s="395"/>
      <c r="AJ19" s="395"/>
      <c r="AK19" s="395"/>
      <c r="AL19" s="395"/>
      <c r="AM19" s="395"/>
      <c r="AN19" s="395"/>
      <c r="AO19" s="395"/>
    </row>
    <row r="20" spans="2:41" s="89" customFormat="1" ht="15.75" customHeight="1" x14ac:dyDescent="0.2">
      <c r="B20" s="123" t="s">
        <v>43</v>
      </c>
      <c r="C20" s="123" t="s">
        <v>46</v>
      </c>
      <c r="D20" s="123" t="s">
        <v>44</v>
      </c>
      <c r="E20" s="123" t="s">
        <v>45</v>
      </c>
      <c r="F20" s="123" t="s">
        <v>45</v>
      </c>
      <c r="G20" s="123" t="s">
        <v>45</v>
      </c>
      <c r="H20" s="123" t="s">
        <v>45</v>
      </c>
      <c r="AB20" s="87"/>
      <c r="AC20" s="395"/>
      <c r="AD20" s="395"/>
      <c r="AE20" s="395"/>
      <c r="AF20" s="395"/>
      <c r="AG20" s="395"/>
      <c r="AH20" s="395"/>
      <c r="AI20" s="395"/>
      <c r="AJ20" s="395"/>
      <c r="AK20" s="395"/>
      <c r="AL20" s="395"/>
      <c r="AM20" s="395"/>
      <c r="AN20" s="395"/>
      <c r="AO20" s="395"/>
    </row>
    <row r="21" spans="2:41" s="89" customFormat="1" x14ac:dyDescent="0.2">
      <c r="B21" s="49" t="s">
        <v>47</v>
      </c>
      <c r="C21" s="63">
        <v>1</v>
      </c>
      <c r="D21" s="63"/>
      <c r="E21" s="63"/>
      <c r="F21" s="63"/>
      <c r="G21" s="63"/>
      <c r="H21" s="63"/>
      <c r="AB21" s="87"/>
      <c r="AC21" s="395"/>
      <c r="AD21" s="395"/>
      <c r="AE21" s="395"/>
      <c r="AF21" s="395"/>
      <c r="AG21" s="395"/>
      <c r="AH21" s="395"/>
      <c r="AI21" s="395"/>
      <c r="AJ21" s="395"/>
      <c r="AK21" s="395"/>
      <c r="AL21" s="395"/>
      <c r="AM21" s="395"/>
      <c r="AN21" s="395"/>
      <c r="AO21" s="395"/>
    </row>
    <row r="22" spans="2:41" s="89" customFormat="1" ht="15.75" customHeight="1" x14ac:dyDescent="0.2">
      <c r="B22" s="142"/>
      <c r="C22" s="142"/>
      <c r="D22" s="142"/>
      <c r="E22" s="143"/>
      <c r="F22" s="144"/>
      <c r="AB22" s="87"/>
      <c r="AC22" s="395"/>
      <c r="AD22" s="395"/>
      <c r="AE22" s="395"/>
      <c r="AF22" s="395"/>
      <c r="AG22" s="395"/>
      <c r="AH22" s="395"/>
      <c r="AI22" s="395"/>
      <c r="AJ22" s="395"/>
      <c r="AK22" s="395"/>
      <c r="AL22" s="395"/>
      <c r="AM22" s="395"/>
      <c r="AN22" s="395"/>
      <c r="AO22" s="395"/>
    </row>
    <row r="23" spans="2:41" s="89" customFormat="1" ht="15.75" customHeight="1" x14ac:dyDescent="0.2">
      <c r="B23" s="142"/>
      <c r="C23" s="142"/>
      <c r="D23" s="142"/>
      <c r="E23" s="143"/>
      <c r="F23" s="144"/>
      <c r="AB23" s="87"/>
      <c r="AC23" s="395"/>
      <c r="AD23" s="395"/>
      <c r="AE23" s="395"/>
      <c r="AF23" s="395"/>
      <c r="AG23" s="395"/>
      <c r="AH23" s="395"/>
      <c r="AI23" s="395"/>
      <c r="AJ23" s="395"/>
      <c r="AK23" s="395"/>
      <c r="AL23" s="395"/>
      <c r="AM23" s="395"/>
      <c r="AN23" s="395"/>
      <c r="AO23" s="395"/>
    </row>
    <row r="24" spans="2:41" s="89" customFormat="1" ht="15.75" customHeight="1" x14ac:dyDescent="0.25">
      <c r="B24" s="116" t="s">
        <v>57</v>
      </c>
      <c r="C24" s="142"/>
      <c r="D24" s="142"/>
      <c r="E24" s="143"/>
      <c r="F24" s="144"/>
      <c r="AB24" s="87"/>
      <c r="AC24" s="395"/>
      <c r="AD24" s="395"/>
      <c r="AE24" s="395"/>
      <c r="AF24" s="395"/>
      <c r="AG24" s="395"/>
      <c r="AH24" s="395"/>
      <c r="AI24" s="395"/>
      <c r="AJ24" s="395"/>
      <c r="AK24" s="395"/>
      <c r="AL24" s="395"/>
      <c r="AM24" s="395"/>
      <c r="AN24" s="395"/>
      <c r="AO24" s="395"/>
    </row>
    <row r="25" spans="2:41" s="89" customFormat="1" ht="15.75" customHeight="1" x14ac:dyDescent="0.2">
      <c r="B25" s="142"/>
      <c r="C25" s="142"/>
      <c r="D25" s="142"/>
      <c r="E25" s="143"/>
      <c r="F25" s="144"/>
      <c r="AB25" s="87"/>
      <c r="AC25" s="395"/>
      <c r="AD25" s="395"/>
      <c r="AE25" s="395"/>
      <c r="AF25" s="395"/>
      <c r="AG25" s="395"/>
      <c r="AH25" s="395"/>
      <c r="AI25" s="395"/>
      <c r="AJ25" s="395"/>
      <c r="AK25" s="395"/>
      <c r="AL25" s="395"/>
      <c r="AM25" s="395"/>
      <c r="AN25" s="395"/>
      <c r="AO25" s="395"/>
    </row>
    <row r="26" spans="2:41" s="89" customFormat="1" ht="15.75" customHeight="1" x14ac:dyDescent="0.2">
      <c r="B26" s="123" t="s">
        <v>2</v>
      </c>
      <c r="C26" s="123" t="s">
        <v>146</v>
      </c>
      <c r="D26" s="123" t="s">
        <v>145</v>
      </c>
      <c r="E26" s="123" t="s">
        <v>144</v>
      </c>
      <c r="F26" s="123" t="s">
        <v>153</v>
      </c>
      <c r="G26" s="144"/>
      <c r="AB26" s="87"/>
      <c r="AC26" s="395"/>
      <c r="AD26" s="395"/>
      <c r="AE26" s="395"/>
      <c r="AF26" s="395"/>
      <c r="AG26" s="395"/>
      <c r="AH26" s="395"/>
      <c r="AI26" s="395"/>
      <c r="AJ26" s="395"/>
      <c r="AK26" s="395"/>
      <c r="AL26" s="395"/>
      <c r="AM26" s="395"/>
      <c r="AN26" s="395"/>
      <c r="AO26" s="395"/>
    </row>
    <row r="27" spans="2:41" s="89" customFormat="1" ht="15.75" customHeight="1" x14ac:dyDescent="0.2">
      <c r="B27" s="123" t="s">
        <v>143</v>
      </c>
      <c r="C27" s="123" t="s">
        <v>71</v>
      </c>
      <c r="D27" s="123" t="s">
        <v>147</v>
      </c>
      <c r="E27" s="123" t="s">
        <v>148</v>
      </c>
      <c r="F27" s="123" t="s">
        <v>34</v>
      </c>
      <c r="G27" s="144"/>
      <c r="AB27" s="87"/>
      <c r="AC27" s="395"/>
      <c r="AD27" s="395"/>
      <c r="AE27" s="395"/>
      <c r="AF27" s="395"/>
      <c r="AG27" s="395"/>
      <c r="AH27" s="395"/>
      <c r="AI27" s="395"/>
      <c r="AJ27" s="395"/>
      <c r="AK27" s="395"/>
      <c r="AL27" s="395"/>
      <c r="AM27" s="395"/>
      <c r="AN27" s="395"/>
      <c r="AO27" s="395"/>
    </row>
    <row r="28" spans="2:41" s="89" customFormat="1" ht="15.75" customHeight="1" x14ac:dyDescent="0.2">
      <c r="B28" s="48" t="s">
        <v>133</v>
      </c>
      <c r="C28" s="63"/>
      <c r="D28" s="63"/>
      <c r="E28" s="161"/>
      <c r="F28" s="162">
        <f>(C28*D28*E28/100)/1000</f>
        <v>0</v>
      </c>
      <c r="G28" s="144"/>
      <c r="H28" s="144"/>
      <c r="AB28" s="87"/>
      <c r="AC28" s="395"/>
      <c r="AD28" s="395"/>
      <c r="AE28" s="395"/>
      <c r="AF28" s="395"/>
      <c r="AG28" s="395"/>
      <c r="AH28" s="395"/>
      <c r="AI28" s="395"/>
      <c r="AJ28" s="395"/>
      <c r="AK28" s="395"/>
      <c r="AL28" s="395"/>
      <c r="AM28" s="395"/>
      <c r="AN28" s="395"/>
      <c r="AO28" s="395"/>
    </row>
    <row r="29" spans="2:41" s="89" customFormat="1" ht="15.75" customHeight="1" x14ac:dyDescent="0.2">
      <c r="B29" s="48" t="s">
        <v>134</v>
      </c>
      <c r="C29" s="63"/>
      <c r="D29" s="63"/>
      <c r="E29" s="161"/>
      <c r="F29" s="162">
        <f t="shared" ref="F29:F37" si="0">(C29*D29*E29/100)/1000</f>
        <v>0</v>
      </c>
      <c r="G29" s="144"/>
      <c r="H29" s="144"/>
      <c r="AB29" s="87"/>
      <c r="AC29" s="395"/>
      <c r="AD29" s="395"/>
      <c r="AE29" s="395"/>
      <c r="AF29" s="395"/>
      <c r="AG29" s="395"/>
      <c r="AH29" s="395"/>
      <c r="AI29" s="395"/>
      <c r="AJ29" s="395"/>
      <c r="AK29" s="395"/>
      <c r="AL29" s="395"/>
      <c r="AM29" s="395"/>
      <c r="AN29" s="395"/>
      <c r="AO29" s="395"/>
    </row>
    <row r="30" spans="2:41" s="89" customFormat="1" ht="15.75" customHeight="1" x14ac:dyDescent="0.2">
      <c r="B30" s="48" t="s">
        <v>135</v>
      </c>
      <c r="C30" s="63"/>
      <c r="D30" s="63"/>
      <c r="E30" s="161"/>
      <c r="F30" s="162">
        <f t="shared" si="0"/>
        <v>0</v>
      </c>
      <c r="G30" s="144"/>
      <c r="H30" s="144"/>
      <c r="AB30" s="87"/>
      <c r="AC30" s="395"/>
      <c r="AD30" s="395"/>
      <c r="AE30" s="395"/>
      <c r="AF30" s="395"/>
      <c r="AG30" s="395"/>
      <c r="AH30" s="395"/>
      <c r="AI30" s="395"/>
      <c r="AJ30" s="395"/>
      <c r="AK30" s="395"/>
      <c r="AL30" s="395"/>
      <c r="AM30" s="395"/>
      <c r="AN30" s="395"/>
      <c r="AO30" s="395"/>
    </row>
    <row r="31" spans="2:41" s="89" customFormat="1" ht="15.75" customHeight="1" x14ac:dyDescent="0.2">
      <c r="B31" s="48" t="s">
        <v>136</v>
      </c>
      <c r="C31" s="63"/>
      <c r="D31" s="63"/>
      <c r="E31" s="161"/>
      <c r="F31" s="162">
        <f t="shared" si="0"/>
        <v>0</v>
      </c>
      <c r="G31" s="144"/>
      <c r="H31" s="144"/>
      <c r="AB31" s="87"/>
      <c r="AC31" s="395"/>
      <c r="AD31" s="395"/>
      <c r="AE31" s="395"/>
      <c r="AF31" s="395"/>
      <c r="AG31" s="395"/>
      <c r="AH31" s="395"/>
      <c r="AI31" s="395"/>
      <c r="AJ31" s="395"/>
      <c r="AK31" s="395"/>
      <c r="AL31" s="395"/>
      <c r="AM31" s="395"/>
      <c r="AN31" s="395"/>
      <c r="AO31" s="395"/>
    </row>
    <row r="32" spans="2:41" s="89" customFormat="1" ht="15.75" customHeight="1" x14ac:dyDescent="0.25">
      <c r="B32" s="48" t="s">
        <v>137</v>
      </c>
      <c r="C32" s="63"/>
      <c r="D32" s="63"/>
      <c r="E32" s="161"/>
      <c r="F32" s="162">
        <f t="shared" si="0"/>
        <v>0</v>
      </c>
      <c r="G32" s="144"/>
      <c r="H32" s="144"/>
      <c r="AB32" s="87"/>
      <c r="AC32" s="88"/>
    </row>
    <row r="33" spans="2:41" s="89" customFormat="1" ht="15.75" customHeight="1" x14ac:dyDescent="0.25">
      <c r="B33" s="48" t="s">
        <v>138</v>
      </c>
      <c r="C33" s="63"/>
      <c r="D33" s="63"/>
      <c r="E33" s="161"/>
      <c r="F33" s="162">
        <f t="shared" si="0"/>
        <v>0</v>
      </c>
      <c r="AB33" s="87"/>
      <c r="AC33" s="88"/>
    </row>
    <row r="34" spans="2:41" s="89" customFormat="1" ht="15.75" customHeight="1" x14ac:dyDescent="0.25">
      <c r="B34" s="48" t="s">
        <v>139</v>
      </c>
      <c r="C34" s="63"/>
      <c r="D34" s="63"/>
      <c r="E34" s="161"/>
      <c r="F34" s="162">
        <f t="shared" si="0"/>
        <v>0</v>
      </c>
      <c r="AB34" s="87"/>
      <c r="AC34" s="396" t="s">
        <v>184</v>
      </c>
      <c r="AD34" s="396"/>
      <c r="AE34" s="396"/>
      <c r="AF34" s="396"/>
      <c r="AG34" s="396"/>
      <c r="AH34" s="396"/>
      <c r="AI34" s="396"/>
      <c r="AJ34" s="396"/>
      <c r="AK34" s="396"/>
      <c r="AL34" s="396"/>
      <c r="AM34" s="396"/>
      <c r="AN34" s="396"/>
      <c r="AO34" s="396"/>
    </row>
    <row r="35" spans="2:41" s="89" customFormat="1" ht="15.75" customHeight="1" x14ac:dyDescent="0.2">
      <c r="B35" s="48" t="s">
        <v>140</v>
      </c>
      <c r="C35" s="63"/>
      <c r="D35" s="63"/>
      <c r="E35" s="161"/>
      <c r="F35" s="162">
        <f t="shared" si="0"/>
        <v>0</v>
      </c>
      <c r="AB35" s="87"/>
      <c r="AC35" s="395" t="s">
        <v>183</v>
      </c>
      <c r="AD35" s="395"/>
      <c r="AE35" s="395"/>
      <c r="AF35" s="395"/>
      <c r="AG35" s="395"/>
      <c r="AH35" s="395"/>
      <c r="AI35" s="395"/>
      <c r="AJ35" s="395"/>
      <c r="AK35" s="395"/>
      <c r="AL35" s="395"/>
      <c r="AM35" s="395"/>
      <c r="AN35" s="395"/>
      <c r="AO35" s="395"/>
    </row>
    <row r="36" spans="2:41" s="89" customFormat="1" ht="15.75" customHeight="1" x14ac:dyDescent="0.2">
      <c r="B36" s="48" t="s">
        <v>141</v>
      </c>
      <c r="C36" s="63"/>
      <c r="D36" s="63"/>
      <c r="E36" s="161"/>
      <c r="F36" s="162">
        <f t="shared" si="0"/>
        <v>0</v>
      </c>
      <c r="AB36" s="87"/>
      <c r="AC36" s="395"/>
      <c r="AD36" s="395"/>
      <c r="AE36" s="395"/>
      <c r="AF36" s="395"/>
      <c r="AG36" s="395"/>
      <c r="AH36" s="395"/>
      <c r="AI36" s="395"/>
      <c r="AJ36" s="395"/>
      <c r="AK36" s="395"/>
      <c r="AL36" s="395"/>
      <c r="AM36" s="395"/>
      <c r="AN36" s="395"/>
      <c r="AO36" s="395"/>
    </row>
    <row r="37" spans="2:41" s="89" customFormat="1" ht="15.75" customHeight="1" x14ac:dyDescent="0.2">
      <c r="B37" s="48" t="s">
        <v>142</v>
      </c>
      <c r="C37" s="63"/>
      <c r="D37" s="63"/>
      <c r="E37" s="161"/>
      <c r="F37" s="162">
        <f t="shared" si="0"/>
        <v>0</v>
      </c>
      <c r="AB37" s="87"/>
      <c r="AC37" s="395"/>
      <c r="AD37" s="395"/>
      <c r="AE37" s="395"/>
      <c r="AF37" s="395"/>
      <c r="AG37" s="395"/>
      <c r="AH37" s="395"/>
      <c r="AI37" s="395"/>
      <c r="AJ37" s="395"/>
      <c r="AK37" s="395"/>
      <c r="AL37" s="395"/>
      <c r="AM37" s="395"/>
      <c r="AN37" s="395"/>
      <c r="AO37" s="395"/>
    </row>
    <row r="38" spans="2:41" s="89" customFormat="1" ht="15.75" customHeight="1" x14ac:dyDescent="0.2">
      <c r="B38" s="142"/>
      <c r="C38" s="142"/>
      <c r="D38" s="142"/>
      <c r="E38" s="143"/>
      <c r="F38" s="144"/>
      <c r="AB38" s="87"/>
      <c r="AC38" s="395"/>
      <c r="AD38" s="395"/>
      <c r="AE38" s="395"/>
      <c r="AF38" s="395"/>
      <c r="AG38" s="395"/>
      <c r="AH38" s="395"/>
      <c r="AI38" s="395"/>
      <c r="AJ38" s="395"/>
      <c r="AK38" s="395"/>
      <c r="AL38" s="395"/>
      <c r="AM38" s="395"/>
      <c r="AN38" s="395"/>
      <c r="AO38" s="395"/>
    </row>
    <row r="39" spans="2:41" s="89" customFormat="1" ht="15.75" customHeight="1" x14ac:dyDescent="0.2">
      <c r="B39" s="123" t="s">
        <v>7</v>
      </c>
      <c r="C39" s="123" t="s">
        <v>146</v>
      </c>
      <c r="D39" s="123" t="s">
        <v>145</v>
      </c>
      <c r="E39" s="123" t="s">
        <v>144</v>
      </c>
      <c r="F39" s="123" t="s">
        <v>153</v>
      </c>
      <c r="H39" s="164"/>
      <c r="AB39" s="87"/>
      <c r="AC39" s="395"/>
      <c r="AD39" s="395"/>
      <c r="AE39" s="395"/>
      <c r="AF39" s="395"/>
      <c r="AG39" s="395"/>
      <c r="AH39" s="395"/>
      <c r="AI39" s="395"/>
      <c r="AJ39" s="395"/>
      <c r="AK39" s="395"/>
      <c r="AL39" s="395"/>
      <c r="AM39" s="395"/>
      <c r="AN39" s="395"/>
      <c r="AO39" s="395"/>
    </row>
    <row r="40" spans="2:41" s="89" customFormat="1" ht="15.75" customHeight="1" x14ac:dyDescent="0.2">
      <c r="B40" s="123" t="s">
        <v>143</v>
      </c>
      <c r="C40" s="123" t="s">
        <v>71</v>
      </c>
      <c r="D40" s="123" t="s">
        <v>147</v>
      </c>
      <c r="E40" s="123" t="s">
        <v>148</v>
      </c>
      <c r="F40" s="123" t="s">
        <v>34</v>
      </c>
      <c r="AB40" s="87"/>
      <c r="AC40" s="395"/>
      <c r="AD40" s="395"/>
      <c r="AE40" s="395"/>
      <c r="AF40" s="395"/>
      <c r="AG40" s="395"/>
      <c r="AH40" s="395"/>
      <c r="AI40" s="395"/>
      <c r="AJ40" s="395"/>
      <c r="AK40" s="395"/>
      <c r="AL40" s="395"/>
      <c r="AM40" s="395"/>
      <c r="AN40" s="395"/>
      <c r="AO40" s="395"/>
    </row>
    <row r="41" spans="2:41" s="89" customFormat="1" ht="15.75" customHeight="1" x14ac:dyDescent="0.2">
      <c r="B41" s="48" t="s">
        <v>133</v>
      </c>
      <c r="C41" s="63"/>
      <c r="D41" s="63"/>
      <c r="E41" s="161"/>
      <c r="F41" s="162">
        <f>(C41*D41*E41/100)/1000</f>
        <v>0</v>
      </c>
      <c r="AB41" s="87"/>
      <c r="AC41" s="395"/>
      <c r="AD41" s="395"/>
      <c r="AE41" s="395"/>
      <c r="AF41" s="395"/>
      <c r="AG41" s="395"/>
      <c r="AH41" s="395"/>
      <c r="AI41" s="395"/>
      <c r="AJ41" s="395"/>
      <c r="AK41" s="395"/>
      <c r="AL41" s="395"/>
      <c r="AM41" s="395"/>
      <c r="AN41" s="395"/>
      <c r="AO41" s="395"/>
    </row>
    <row r="42" spans="2:41" s="89" customFormat="1" ht="15.75" customHeight="1" x14ac:dyDescent="0.2">
      <c r="B42" s="48" t="s">
        <v>134</v>
      </c>
      <c r="C42" s="63"/>
      <c r="D42" s="63"/>
      <c r="E42" s="161"/>
      <c r="F42" s="162">
        <f t="shared" ref="F42:F50" si="1">(C42*D42*E42/100)/1000</f>
        <v>0</v>
      </c>
      <c r="AB42" s="87"/>
      <c r="AC42" s="395"/>
      <c r="AD42" s="395"/>
      <c r="AE42" s="395"/>
      <c r="AF42" s="395"/>
      <c r="AG42" s="395"/>
      <c r="AH42" s="395"/>
      <c r="AI42" s="395"/>
      <c r="AJ42" s="395"/>
      <c r="AK42" s="395"/>
      <c r="AL42" s="395"/>
      <c r="AM42" s="395"/>
      <c r="AN42" s="395"/>
      <c r="AO42" s="395"/>
    </row>
    <row r="43" spans="2:41" s="89" customFormat="1" ht="15.75" customHeight="1" x14ac:dyDescent="0.2">
      <c r="B43" s="48" t="s">
        <v>135</v>
      </c>
      <c r="C43" s="63"/>
      <c r="D43" s="63"/>
      <c r="E43" s="161"/>
      <c r="F43" s="162">
        <f t="shared" si="1"/>
        <v>0</v>
      </c>
      <c r="AB43" s="87"/>
      <c r="AC43" s="395"/>
      <c r="AD43" s="395"/>
      <c r="AE43" s="395"/>
      <c r="AF43" s="395"/>
      <c r="AG43" s="395"/>
      <c r="AH43" s="395"/>
      <c r="AI43" s="395"/>
      <c r="AJ43" s="395"/>
      <c r="AK43" s="395"/>
      <c r="AL43" s="395"/>
      <c r="AM43" s="395"/>
      <c r="AN43" s="395"/>
      <c r="AO43" s="395"/>
    </row>
    <row r="44" spans="2:41" s="89" customFormat="1" ht="15.75" customHeight="1" x14ac:dyDescent="0.2">
      <c r="B44" s="48" t="s">
        <v>136</v>
      </c>
      <c r="C44" s="63"/>
      <c r="D44" s="63"/>
      <c r="E44" s="161"/>
      <c r="F44" s="162">
        <f t="shared" si="1"/>
        <v>0</v>
      </c>
      <c r="AB44" s="87"/>
      <c r="AC44" s="395"/>
      <c r="AD44" s="395"/>
      <c r="AE44" s="395"/>
      <c r="AF44" s="395"/>
      <c r="AG44" s="395"/>
      <c r="AH44" s="395"/>
      <c r="AI44" s="395"/>
      <c r="AJ44" s="395"/>
      <c r="AK44" s="395"/>
      <c r="AL44" s="395"/>
      <c r="AM44" s="395"/>
      <c r="AN44" s="395"/>
      <c r="AO44" s="395"/>
    </row>
    <row r="45" spans="2:41" s="89" customFormat="1" ht="15.75" customHeight="1" x14ac:dyDescent="0.2">
      <c r="B45" s="48" t="s">
        <v>137</v>
      </c>
      <c r="C45" s="63"/>
      <c r="D45" s="63"/>
      <c r="E45" s="161"/>
      <c r="F45" s="162">
        <f t="shared" si="1"/>
        <v>0</v>
      </c>
      <c r="AB45" s="87"/>
      <c r="AC45" s="395"/>
      <c r="AD45" s="395"/>
      <c r="AE45" s="395"/>
      <c r="AF45" s="395"/>
      <c r="AG45" s="395"/>
      <c r="AH45" s="395"/>
      <c r="AI45" s="395"/>
      <c r="AJ45" s="395"/>
      <c r="AK45" s="395"/>
      <c r="AL45" s="395"/>
      <c r="AM45" s="395"/>
      <c r="AN45" s="395"/>
      <c r="AO45" s="395"/>
    </row>
    <row r="46" spans="2:41" s="89" customFormat="1" ht="15.75" customHeight="1" x14ac:dyDescent="0.2">
      <c r="B46" s="48" t="s">
        <v>138</v>
      </c>
      <c r="C46" s="63"/>
      <c r="D46" s="63"/>
      <c r="E46" s="161"/>
      <c r="F46" s="162">
        <f t="shared" si="1"/>
        <v>0</v>
      </c>
      <c r="AB46" s="87"/>
      <c r="AC46" s="395"/>
      <c r="AD46" s="395"/>
      <c r="AE46" s="395"/>
      <c r="AF46" s="395"/>
      <c r="AG46" s="395"/>
      <c r="AH46" s="395"/>
      <c r="AI46" s="395"/>
      <c r="AJ46" s="395"/>
      <c r="AK46" s="395"/>
      <c r="AL46" s="395"/>
      <c r="AM46" s="395"/>
      <c r="AN46" s="395"/>
      <c r="AO46" s="395"/>
    </row>
    <row r="47" spans="2:41" s="89" customFormat="1" ht="15.75" customHeight="1" x14ac:dyDescent="0.2">
      <c r="B47" s="48" t="s">
        <v>139</v>
      </c>
      <c r="C47" s="63"/>
      <c r="D47" s="63"/>
      <c r="E47" s="161"/>
      <c r="F47" s="162">
        <f t="shared" si="1"/>
        <v>0</v>
      </c>
      <c r="AB47" s="87"/>
      <c r="AC47" s="395"/>
      <c r="AD47" s="395"/>
      <c r="AE47" s="395"/>
      <c r="AF47" s="395"/>
      <c r="AG47" s="395"/>
      <c r="AH47" s="395"/>
      <c r="AI47" s="395"/>
      <c r="AJ47" s="395"/>
      <c r="AK47" s="395"/>
      <c r="AL47" s="395"/>
      <c r="AM47" s="395"/>
      <c r="AN47" s="395"/>
      <c r="AO47" s="395"/>
    </row>
    <row r="48" spans="2:41" s="89" customFormat="1" ht="15.75" customHeight="1" x14ac:dyDescent="0.2">
      <c r="B48" s="48" t="s">
        <v>140</v>
      </c>
      <c r="C48" s="63"/>
      <c r="D48" s="63"/>
      <c r="E48" s="161"/>
      <c r="F48" s="162">
        <f t="shared" si="1"/>
        <v>0</v>
      </c>
      <c r="AB48" s="87"/>
      <c r="AC48" s="395"/>
      <c r="AD48" s="395"/>
      <c r="AE48" s="395"/>
      <c r="AF48" s="395"/>
      <c r="AG48" s="395"/>
      <c r="AH48" s="395"/>
      <c r="AI48" s="395"/>
      <c r="AJ48" s="395"/>
      <c r="AK48" s="395"/>
      <c r="AL48" s="395"/>
      <c r="AM48" s="395"/>
      <c r="AN48" s="395"/>
      <c r="AO48" s="395"/>
    </row>
    <row r="49" spans="2:41" x14ac:dyDescent="0.2">
      <c r="B49" s="48" t="s">
        <v>141</v>
      </c>
      <c r="C49" s="63"/>
      <c r="D49" s="63"/>
      <c r="E49" s="161"/>
      <c r="F49" s="162">
        <f t="shared" si="1"/>
        <v>0</v>
      </c>
      <c r="AC49" s="395"/>
      <c r="AD49" s="395"/>
      <c r="AE49" s="395"/>
      <c r="AF49" s="395"/>
      <c r="AG49" s="395"/>
      <c r="AH49" s="395"/>
      <c r="AI49" s="395"/>
      <c r="AJ49" s="395"/>
      <c r="AK49" s="395"/>
      <c r="AL49" s="395"/>
      <c r="AM49" s="395"/>
      <c r="AN49" s="395"/>
      <c r="AO49" s="395"/>
    </row>
    <row r="50" spans="2:41" x14ac:dyDescent="0.2">
      <c r="B50" s="48" t="s">
        <v>142</v>
      </c>
      <c r="C50" s="63"/>
      <c r="D50" s="63"/>
      <c r="E50" s="161"/>
      <c r="F50" s="162">
        <f t="shared" si="1"/>
        <v>0</v>
      </c>
      <c r="AC50" s="395"/>
      <c r="AD50" s="395"/>
      <c r="AE50" s="395"/>
      <c r="AF50" s="395"/>
      <c r="AG50" s="395"/>
      <c r="AH50" s="395"/>
      <c r="AI50" s="395"/>
      <c r="AJ50" s="395"/>
      <c r="AK50" s="395"/>
      <c r="AL50" s="395"/>
      <c r="AM50" s="395"/>
      <c r="AN50" s="395"/>
      <c r="AO50" s="395"/>
    </row>
    <row r="51" spans="2:41" x14ac:dyDescent="0.2">
      <c r="AC51" s="395"/>
      <c r="AD51" s="395"/>
      <c r="AE51" s="395"/>
      <c r="AF51" s="395"/>
      <c r="AG51" s="395"/>
      <c r="AH51" s="395"/>
      <c r="AI51" s="395"/>
      <c r="AJ51" s="395"/>
      <c r="AK51" s="395"/>
      <c r="AL51" s="395"/>
      <c r="AM51" s="395"/>
      <c r="AN51" s="395"/>
      <c r="AO51" s="395"/>
    </row>
    <row r="52" spans="2:41" x14ac:dyDescent="0.2">
      <c r="B52" s="123" t="s">
        <v>8</v>
      </c>
      <c r="C52" s="123" t="s">
        <v>146</v>
      </c>
      <c r="D52" s="123" t="s">
        <v>145</v>
      </c>
      <c r="E52" s="123" t="s">
        <v>144</v>
      </c>
      <c r="F52" s="123" t="s">
        <v>153</v>
      </c>
      <c r="H52" s="123" t="s">
        <v>154</v>
      </c>
      <c r="AC52" s="395"/>
      <c r="AD52" s="395"/>
      <c r="AE52" s="395"/>
      <c r="AF52" s="395"/>
      <c r="AG52" s="395"/>
      <c r="AH52" s="395"/>
      <c r="AI52" s="395"/>
      <c r="AJ52" s="395"/>
      <c r="AK52" s="395"/>
      <c r="AL52" s="395"/>
      <c r="AM52" s="395"/>
      <c r="AN52" s="395"/>
      <c r="AO52" s="395"/>
    </row>
    <row r="53" spans="2:41" x14ac:dyDescent="0.2">
      <c r="B53" s="123" t="s">
        <v>143</v>
      </c>
      <c r="C53" s="123" t="s">
        <v>71</v>
      </c>
      <c r="D53" s="123" t="s">
        <v>147</v>
      </c>
      <c r="E53" s="123" t="s">
        <v>157</v>
      </c>
      <c r="F53" s="123" t="s">
        <v>34</v>
      </c>
      <c r="H53" s="165"/>
      <c r="AC53" s="395"/>
      <c r="AD53" s="395"/>
      <c r="AE53" s="395"/>
      <c r="AF53" s="395"/>
      <c r="AG53" s="395"/>
      <c r="AH53" s="395"/>
      <c r="AI53" s="395"/>
      <c r="AJ53" s="395"/>
      <c r="AK53" s="395"/>
      <c r="AL53" s="395"/>
      <c r="AM53" s="395"/>
      <c r="AN53" s="395"/>
      <c r="AO53" s="395"/>
    </row>
    <row r="54" spans="2:41" ht="13.15" x14ac:dyDescent="0.25">
      <c r="B54" s="48" t="s">
        <v>133</v>
      </c>
      <c r="C54" s="63"/>
      <c r="D54" s="63"/>
      <c r="E54" s="161"/>
      <c r="F54" s="162">
        <f>C54*D54*(E54/100)*($H$53/1000)*$E$21</f>
        <v>0</v>
      </c>
    </row>
    <row r="55" spans="2:41" ht="13.15" x14ac:dyDescent="0.25">
      <c r="B55" s="48" t="s">
        <v>134</v>
      </c>
      <c r="C55" s="63"/>
      <c r="D55" s="63"/>
      <c r="E55" s="161"/>
      <c r="F55" s="162">
        <f t="shared" ref="F55:F63" si="2">C55*D55*(E55/100)*($H$53/1000)*$E$21</f>
        <v>0</v>
      </c>
    </row>
    <row r="56" spans="2:41" ht="13.15" x14ac:dyDescent="0.25">
      <c r="B56" s="48" t="s">
        <v>135</v>
      </c>
      <c r="C56" s="63"/>
      <c r="D56" s="63"/>
      <c r="E56" s="161"/>
      <c r="F56" s="162">
        <f t="shared" si="2"/>
        <v>0</v>
      </c>
    </row>
    <row r="57" spans="2:41" ht="13.15" x14ac:dyDescent="0.25">
      <c r="B57" s="48" t="s">
        <v>136</v>
      </c>
      <c r="C57" s="63"/>
      <c r="D57" s="63"/>
      <c r="E57" s="161"/>
      <c r="F57" s="162">
        <f t="shared" si="2"/>
        <v>0</v>
      </c>
    </row>
    <row r="58" spans="2:41" ht="13.15" x14ac:dyDescent="0.25">
      <c r="B58" s="48" t="s">
        <v>137</v>
      </c>
      <c r="C58" s="63"/>
      <c r="D58" s="63"/>
      <c r="E58" s="161"/>
      <c r="F58" s="162">
        <f t="shared" si="2"/>
        <v>0</v>
      </c>
    </row>
    <row r="59" spans="2:41" ht="13.15" x14ac:dyDescent="0.25">
      <c r="B59" s="48" t="s">
        <v>138</v>
      </c>
      <c r="C59" s="63"/>
      <c r="D59" s="63"/>
      <c r="E59" s="161"/>
      <c r="F59" s="162">
        <f t="shared" si="2"/>
        <v>0</v>
      </c>
    </row>
    <row r="60" spans="2:41" ht="13.15" x14ac:dyDescent="0.25">
      <c r="B60" s="48" t="s">
        <v>139</v>
      </c>
      <c r="C60" s="63"/>
      <c r="D60" s="63"/>
      <c r="E60" s="161"/>
      <c r="F60" s="162">
        <f t="shared" si="2"/>
        <v>0</v>
      </c>
    </row>
    <row r="61" spans="2:41" ht="13.15" x14ac:dyDescent="0.25">
      <c r="B61" s="48" t="s">
        <v>140</v>
      </c>
      <c r="C61" s="63"/>
      <c r="D61" s="63"/>
      <c r="E61" s="161"/>
      <c r="F61" s="162">
        <f t="shared" si="2"/>
        <v>0</v>
      </c>
    </row>
    <row r="62" spans="2:41" ht="13.15" x14ac:dyDescent="0.25">
      <c r="B62" s="48" t="s">
        <v>141</v>
      </c>
      <c r="C62" s="63"/>
      <c r="D62" s="63"/>
      <c r="E62" s="161"/>
      <c r="F62" s="162">
        <f t="shared" si="2"/>
        <v>0</v>
      </c>
    </row>
    <row r="63" spans="2:41" ht="13.15" x14ac:dyDescent="0.25">
      <c r="B63" s="48" t="s">
        <v>142</v>
      </c>
      <c r="C63" s="63"/>
      <c r="D63" s="63"/>
      <c r="E63" s="161"/>
      <c r="F63" s="162">
        <f t="shared" si="2"/>
        <v>0</v>
      </c>
    </row>
    <row r="65" spans="2:8" ht="13.15" x14ac:dyDescent="0.25">
      <c r="B65" s="123" t="s">
        <v>10</v>
      </c>
      <c r="C65" s="123" t="s">
        <v>146</v>
      </c>
      <c r="D65" s="123" t="s">
        <v>145</v>
      </c>
      <c r="E65" s="123" t="s">
        <v>144</v>
      </c>
      <c r="F65" s="123" t="s">
        <v>153</v>
      </c>
      <c r="H65" s="123" t="s">
        <v>154</v>
      </c>
    </row>
    <row r="66" spans="2:8" ht="13.15" x14ac:dyDescent="0.25">
      <c r="B66" s="123" t="s">
        <v>143</v>
      </c>
      <c r="C66" s="123" t="s">
        <v>71</v>
      </c>
      <c r="D66" s="123" t="s">
        <v>147</v>
      </c>
      <c r="E66" s="123" t="s">
        <v>157</v>
      </c>
      <c r="F66" s="123" t="s">
        <v>34</v>
      </c>
      <c r="H66" s="165"/>
    </row>
    <row r="67" spans="2:8" ht="13.15" x14ac:dyDescent="0.25">
      <c r="B67" s="48" t="s">
        <v>133</v>
      </c>
      <c r="C67" s="63"/>
      <c r="D67" s="63"/>
      <c r="E67" s="161"/>
      <c r="F67" s="162">
        <f>C67*D67*(E67/100)*($H$66/1000)*$F$21</f>
        <v>0</v>
      </c>
    </row>
    <row r="68" spans="2:8" ht="13.15" x14ac:dyDescent="0.25">
      <c r="B68" s="48" t="s">
        <v>134</v>
      </c>
      <c r="C68" s="63"/>
      <c r="D68" s="63"/>
      <c r="E68" s="161"/>
      <c r="F68" s="162">
        <f t="shared" ref="F68:F76" si="3">C68*D68*(E68/100)*($H$66/1000)*$F$21</f>
        <v>0</v>
      </c>
    </row>
    <row r="69" spans="2:8" ht="13.15" x14ac:dyDescent="0.25">
      <c r="B69" s="48" t="s">
        <v>135</v>
      </c>
      <c r="C69" s="63"/>
      <c r="D69" s="63"/>
      <c r="E69" s="161"/>
      <c r="F69" s="162">
        <f t="shared" si="3"/>
        <v>0</v>
      </c>
    </row>
    <row r="70" spans="2:8" ht="13.15" x14ac:dyDescent="0.25">
      <c r="B70" s="48" t="s">
        <v>136</v>
      </c>
      <c r="C70" s="63"/>
      <c r="D70" s="63"/>
      <c r="E70" s="161"/>
      <c r="F70" s="162">
        <f t="shared" si="3"/>
        <v>0</v>
      </c>
    </row>
    <row r="71" spans="2:8" ht="13.15" x14ac:dyDescent="0.25">
      <c r="B71" s="48" t="s">
        <v>137</v>
      </c>
      <c r="C71" s="63"/>
      <c r="D71" s="63"/>
      <c r="E71" s="161"/>
      <c r="F71" s="162">
        <f t="shared" si="3"/>
        <v>0</v>
      </c>
    </row>
    <row r="72" spans="2:8" ht="13.15" x14ac:dyDescent="0.25">
      <c r="B72" s="48" t="s">
        <v>138</v>
      </c>
      <c r="C72" s="63"/>
      <c r="D72" s="63"/>
      <c r="E72" s="161"/>
      <c r="F72" s="162">
        <f t="shared" si="3"/>
        <v>0</v>
      </c>
    </row>
    <row r="73" spans="2:8" ht="13.15" x14ac:dyDescent="0.25">
      <c r="B73" s="48" t="s">
        <v>139</v>
      </c>
      <c r="C73" s="63"/>
      <c r="D73" s="63"/>
      <c r="E73" s="161"/>
      <c r="F73" s="162">
        <f t="shared" si="3"/>
        <v>0</v>
      </c>
    </row>
    <row r="74" spans="2:8" ht="13.15" x14ac:dyDescent="0.25">
      <c r="B74" s="48" t="s">
        <v>140</v>
      </c>
      <c r="C74" s="63"/>
      <c r="D74" s="63"/>
      <c r="E74" s="161"/>
      <c r="F74" s="162">
        <f t="shared" si="3"/>
        <v>0</v>
      </c>
    </row>
    <row r="75" spans="2:8" ht="13.15" x14ac:dyDescent="0.25">
      <c r="B75" s="48" t="s">
        <v>141</v>
      </c>
      <c r="C75" s="63"/>
      <c r="D75" s="63"/>
      <c r="E75" s="161"/>
      <c r="F75" s="162">
        <f t="shared" si="3"/>
        <v>0</v>
      </c>
    </row>
    <row r="76" spans="2:8" ht="13.15" x14ac:dyDescent="0.25">
      <c r="B76" s="48" t="s">
        <v>142</v>
      </c>
      <c r="C76" s="63"/>
      <c r="D76" s="63"/>
      <c r="E76" s="161"/>
      <c r="F76" s="162">
        <f t="shared" si="3"/>
        <v>0</v>
      </c>
    </row>
    <row r="77" spans="2:8" ht="13.15" x14ac:dyDescent="0.25">
      <c r="E77" s="166"/>
    </row>
    <row r="78" spans="2:8" ht="13.15" x14ac:dyDescent="0.25">
      <c r="B78" s="123" t="s">
        <v>11</v>
      </c>
      <c r="C78" s="123" t="s">
        <v>146</v>
      </c>
      <c r="D78" s="123" t="s">
        <v>145</v>
      </c>
      <c r="E78" s="163" t="s">
        <v>144</v>
      </c>
      <c r="F78" s="123" t="s">
        <v>153</v>
      </c>
      <c r="H78" s="123" t="s">
        <v>154</v>
      </c>
    </row>
    <row r="79" spans="2:8" ht="13.15" x14ac:dyDescent="0.25">
      <c r="B79" s="123" t="s">
        <v>143</v>
      </c>
      <c r="C79" s="123" t="s">
        <v>71</v>
      </c>
      <c r="D79" s="123" t="s">
        <v>147</v>
      </c>
      <c r="E79" s="163" t="s">
        <v>157</v>
      </c>
      <c r="F79" s="123" t="s">
        <v>34</v>
      </c>
      <c r="H79" s="165"/>
    </row>
    <row r="80" spans="2:8" ht="13.15" x14ac:dyDescent="0.25">
      <c r="B80" s="48" t="s">
        <v>133</v>
      </c>
      <c r="C80" s="63"/>
      <c r="D80" s="63"/>
      <c r="E80" s="161"/>
      <c r="F80" s="162">
        <f>C80*D80*(E80/100)*($H$79/1000)*$G$21</f>
        <v>0</v>
      </c>
    </row>
    <row r="81" spans="2:14" ht="13.15" x14ac:dyDescent="0.25">
      <c r="B81" s="48" t="s">
        <v>134</v>
      </c>
      <c r="C81" s="63"/>
      <c r="D81" s="63"/>
      <c r="E81" s="161"/>
      <c r="F81" s="162">
        <f t="shared" ref="F81:F89" si="4">C81*D81*(E81/100)*($H$79/1000)*$G$21</f>
        <v>0</v>
      </c>
    </row>
    <row r="82" spans="2:14" ht="13.15" x14ac:dyDescent="0.25">
      <c r="B82" s="48" t="s">
        <v>135</v>
      </c>
      <c r="C82" s="63"/>
      <c r="D82" s="63"/>
      <c r="E82" s="161"/>
      <c r="F82" s="162">
        <f t="shared" si="4"/>
        <v>0</v>
      </c>
    </row>
    <row r="83" spans="2:14" ht="13.15" x14ac:dyDescent="0.25">
      <c r="B83" s="48" t="s">
        <v>136</v>
      </c>
      <c r="C83" s="63"/>
      <c r="D83" s="63"/>
      <c r="E83" s="161"/>
      <c r="F83" s="162">
        <f t="shared" si="4"/>
        <v>0</v>
      </c>
    </row>
    <row r="84" spans="2:14" ht="13.15" x14ac:dyDescent="0.25">
      <c r="B84" s="48" t="s">
        <v>137</v>
      </c>
      <c r="C84" s="63"/>
      <c r="D84" s="63"/>
      <c r="E84" s="161"/>
      <c r="F84" s="162">
        <f t="shared" si="4"/>
        <v>0</v>
      </c>
    </row>
    <row r="85" spans="2:14" ht="13.15" x14ac:dyDescent="0.25">
      <c r="B85" s="48" t="s">
        <v>138</v>
      </c>
      <c r="C85" s="63"/>
      <c r="D85" s="63"/>
      <c r="E85" s="161"/>
      <c r="F85" s="162">
        <f t="shared" si="4"/>
        <v>0</v>
      </c>
    </row>
    <row r="86" spans="2:14" ht="13.15" x14ac:dyDescent="0.25">
      <c r="B86" s="48" t="s">
        <v>139</v>
      </c>
      <c r="C86" s="63"/>
      <c r="D86" s="63"/>
      <c r="E86" s="161"/>
      <c r="F86" s="162">
        <f t="shared" si="4"/>
        <v>0</v>
      </c>
    </row>
    <row r="87" spans="2:14" ht="13.15" x14ac:dyDescent="0.25">
      <c r="B87" s="48" t="s">
        <v>140</v>
      </c>
      <c r="C87" s="63"/>
      <c r="D87" s="63"/>
      <c r="E87" s="161"/>
      <c r="F87" s="162">
        <f t="shared" si="4"/>
        <v>0</v>
      </c>
    </row>
    <row r="88" spans="2:14" ht="13.15" x14ac:dyDescent="0.25">
      <c r="B88" s="48" t="s">
        <v>141</v>
      </c>
      <c r="C88" s="63"/>
      <c r="D88" s="63"/>
      <c r="E88" s="161"/>
      <c r="F88" s="162">
        <f t="shared" si="4"/>
        <v>0</v>
      </c>
    </row>
    <row r="89" spans="2:14" ht="13.15" x14ac:dyDescent="0.25">
      <c r="B89" s="48" t="s">
        <v>142</v>
      </c>
      <c r="C89" s="63"/>
      <c r="D89" s="63"/>
      <c r="E89" s="161"/>
      <c r="F89" s="162">
        <f t="shared" si="4"/>
        <v>0</v>
      </c>
    </row>
    <row r="91" spans="2:14" ht="13.15" x14ac:dyDescent="0.25">
      <c r="B91" s="123" t="s">
        <v>159</v>
      </c>
      <c r="C91" s="123" t="s">
        <v>10</v>
      </c>
      <c r="D91" s="123" t="s">
        <v>11</v>
      </c>
    </row>
    <row r="92" spans="2:14" ht="13.15" x14ac:dyDescent="0.25">
      <c r="B92" s="167" t="s">
        <v>48</v>
      </c>
      <c r="C92" s="147"/>
      <c r="D92" s="147"/>
    </row>
    <row r="95" spans="2:14" ht="15.6" x14ac:dyDescent="0.3">
      <c r="B95" s="116" t="s">
        <v>58</v>
      </c>
      <c r="C95" s="142"/>
      <c r="D95" s="142"/>
      <c r="E95" s="142"/>
      <c r="F95" s="142"/>
      <c r="G95" s="142"/>
      <c r="H95" s="143"/>
      <c r="I95" s="144"/>
      <c r="J95" s="89"/>
      <c r="K95" s="89"/>
      <c r="L95" s="89"/>
      <c r="M95" s="89"/>
      <c r="N95" s="89"/>
    </row>
    <row r="96" spans="2:14" ht="13.15" x14ac:dyDescent="0.25">
      <c r="B96" s="142"/>
      <c r="C96" s="142"/>
      <c r="D96" s="142"/>
      <c r="E96" s="142"/>
      <c r="F96" s="142"/>
      <c r="G96" s="142"/>
      <c r="H96" s="143"/>
      <c r="I96" s="144"/>
      <c r="J96" s="89"/>
      <c r="K96" s="89"/>
      <c r="L96" s="89"/>
      <c r="M96" s="89"/>
      <c r="N96" s="89"/>
    </row>
    <row r="97" spans="2:23" ht="15" customHeight="1" x14ac:dyDescent="0.2">
      <c r="B97" s="397" t="s">
        <v>149</v>
      </c>
      <c r="C97" s="398"/>
      <c r="D97" s="302" t="s">
        <v>2</v>
      </c>
      <c r="E97" s="389" t="s">
        <v>4</v>
      </c>
      <c r="F97" s="390"/>
      <c r="G97" s="390"/>
      <c r="H97" s="391"/>
      <c r="I97" s="128" t="s">
        <v>277</v>
      </c>
      <c r="J97" s="89"/>
      <c r="K97" s="89"/>
      <c r="L97" s="89"/>
      <c r="M97" s="89"/>
    </row>
    <row r="98" spans="2:23" x14ac:dyDescent="0.2">
      <c r="B98" s="399"/>
      <c r="C98" s="400"/>
      <c r="D98" s="302"/>
      <c r="E98" s="128" t="s">
        <v>7</v>
      </c>
      <c r="F98" s="128" t="s">
        <v>8</v>
      </c>
      <c r="G98" s="128" t="s">
        <v>10</v>
      </c>
      <c r="H98" s="128" t="s">
        <v>11</v>
      </c>
      <c r="I98" s="128" t="s">
        <v>16</v>
      </c>
    </row>
    <row r="99" spans="2:23" ht="13.15" x14ac:dyDescent="0.25">
      <c r="B99" s="392" t="s">
        <v>34</v>
      </c>
      <c r="C99" s="393"/>
      <c r="D99" s="168">
        <f>SUM(C7:C16)*C21+SUM(F28:F37)</f>
        <v>0</v>
      </c>
      <c r="E99" s="168">
        <f>SUM(D7:D16)*D21+SUM(F41:F50)</f>
        <v>0</v>
      </c>
      <c r="F99" s="168">
        <f>SUM(E7:E16)*E21+SUM(F54:F63)</f>
        <v>0</v>
      </c>
      <c r="G99" s="168">
        <f>(SUM(F7:F16)*F21+SUM(F67:F76))*(1-C92)</f>
        <v>0</v>
      </c>
      <c r="H99" s="168">
        <f>(SUM(G7:G16)*G21+SUM(F80:F89))*(1-D92)</f>
        <v>0</v>
      </c>
      <c r="I99" s="168">
        <f>(SUM(F7:F16)*F21+SUM(F67:F76))*(C92)+(SUM(G7:G16)*G21+SUM(F80:F89))*(D92)</f>
        <v>0</v>
      </c>
    </row>
    <row r="102" spans="2:23" ht="15.6" x14ac:dyDescent="0.3">
      <c r="B102" s="117" t="s">
        <v>268</v>
      </c>
      <c r="C102" s="130"/>
      <c r="D102" s="130"/>
      <c r="E102" s="130"/>
      <c r="F102" s="130"/>
      <c r="G102" s="149"/>
      <c r="H102" s="149"/>
      <c r="I102" s="130"/>
      <c r="J102" s="130"/>
      <c r="K102" s="130"/>
      <c r="L102" s="130"/>
      <c r="M102" s="130"/>
      <c r="N102" s="130"/>
      <c r="O102" s="130"/>
    </row>
    <row r="103" spans="2:23" x14ac:dyDescent="0.2">
      <c r="B103" s="333" t="s">
        <v>256</v>
      </c>
      <c r="C103" s="333"/>
      <c r="D103" s="303" t="s">
        <v>270</v>
      </c>
      <c r="E103" s="303"/>
      <c r="F103" s="303"/>
      <c r="G103" s="303"/>
      <c r="H103" s="303"/>
      <c r="I103" s="303"/>
      <c r="J103" s="303" t="s">
        <v>200</v>
      </c>
      <c r="K103" s="303"/>
      <c r="L103" s="303"/>
      <c r="M103" s="303"/>
      <c r="N103" s="303"/>
      <c r="O103" s="303"/>
      <c r="P103" s="405" t="s">
        <v>271</v>
      </c>
      <c r="Q103" s="406"/>
      <c r="R103" s="406"/>
      <c r="S103" s="406"/>
      <c r="T103" s="406"/>
      <c r="U103" s="406"/>
      <c r="V103" s="406"/>
      <c r="W103" s="407"/>
    </row>
    <row r="104" spans="2:23" ht="24.75" customHeight="1" x14ac:dyDescent="0.2">
      <c r="B104" s="333"/>
      <c r="C104" s="333"/>
      <c r="D104" s="303" t="s">
        <v>2</v>
      </c>
      <c r="E104" s="389" t="s">
        <v>4</v>
      </c>
      <c r="F104" s="390"/>
      <c r="G104" s="390"/>
      <c r="H104" s="391"/>
      <c r="I104" s="128" t="s">
        <v>277</v>
      </c>
      <c r="J104" s="303" t="s">
        <v>2</v>
      </c>
      <c r="K104" s="389" t="s">
        <v>4</v>
      </c>
      <c r="L104" s="390"/>
      <c r="M104" s="390"/>
      <c r="N104" s="391"/>
      <c r="O104" s="128" t="s">
        <v>277</v>
      </c>
      <c r="P104" s="303" t="s">
        <v>280</v>
      </c>
      <c r="Q104" s="303" t="s">
        <v>257</v>
      </c>
      <c r="R104" s="303" t="s">
        <v>258</v>
      </c>
      <c r="S104" s="303" t="s">
        <v>259</v>
      </c>
      <c r="T104" s="303" t="s">
        <v>260</v>
      </c>
      <c r="U104" s="303" t="s">
        <v>261</v>
      </c>
      <c r="V104" s="303"/>
      <c r="W104" s="303" t="s">
        <v>311</v>
      </c>
    </row>
    <row r="105" spans="2:23" x14ac:dyDescent="0.2">
      <c r="B105" s="333"/>
      <c r="C105" s="333"/>
      <c r="D105" s="303"/>
      <c r="E105" s="128" t="s">
        <v>7</v>
      </c>
      <c r="F105" s="128" t="s">
        <v>8</v>
      </c>
      <c r="G105" s="128" t="s">
        <v>10</v>
      </c>
      <c r="H105" s="128" t="s">
        <v>11</v>
      </c>
      <c r="I105" s="128" t="s">
        <v>16</v>
      </c>
      <c r="J105" s="303"/>
      <c r="K105" s="128" t="s">
        <v>7</v>
      </c>
      <c r="L105" s="128" t="s">
        <v>8</v>
      </c>
      <c r="M105" s="128" t="s">
        <v>10</v>
      </c>
      <c r="N105" s="128" t="s">
        <v>11</v>
      </c>
      <c r="O105" s="128" t="s">
        <v>16</v>
      </c>
      <c r="P105" s="303"/>
      <c r="Q105" s="303"/>
      <c r="R105" s="303"/>
      <c r="S105" s="303"/>
      <c r="T105" s="303"/>
      <c r="U105" s="226" t="s">
        <v>262</v>
      </c>
      <c r="V105" s="226" t="s">
        <v>263</v>
      </c>
      <c r="W105" s="303"/>
    </row>
    <row r="106" spans="2:23" x14ac:dyDescent="0.2">
      <c r="B106" s="386" t="s">
        <v>276</v>
      </c>
      <c r="C106" s="151" t="s">
        <v>253</v>
      </c>
      <c r="D106" s="253"/>
      <c r="E106" s="253"/>
      <c r="F106" s="253"/>
      <c r="G106" s="254"/>
      <c r="H106" s="254"/>
      <c r="I106" s="254"/>
      <c r="J106" s="152"/>
      <c r="K106" s="152"/>
      <c r="L106" s="152"/>
      <c r="M106" s="152"/>
      <c r="N106" s="152"/>
      <c r="O106" s="152"/>
      <c r="P106" s="338"/>
      <c r="Q106" s="298"/>
      <c r="R106" s="298"/>
      <c r="S106" s="298"/>
      <c r="T106" s="298"/>
      <c r="U106" s="297"/>
      <c r="V106" s="297"/>
      <c r="W106" s="298"/>
    </row>
    <row r="107" spans="2:23" x14ac:dyDescent="0.2">
      <c r="B107" s="387"/>
      <c r="C107" s="151" t="s">
        <v>252</v>
      </c>
      <c r="D107" s="253"/>
      <c r="E107" s="253"/>
      <c r="F107" s="253"/>
      <c r="G107" s="254"/>
      <c r="H107" s="254"/>
      <c r="I107" s="254"/>
      <c r="J107" s="147">
        <v>0</v>
      </c>
      <c r="K107" s="147">
        <v>0</v>
      </c>
      <c r="L107" s="147">
        <v>0</v>
      </c>
      <c r="M107" s="147">
        <v>0</v>
      </c>
      <c r="N107" s="147">
        <v>0</v>
      </c>
      <c r="O107" s="147">
        <v>0</v>
      </c>
      <c r="P107" s="338"/>
      <c r="Q107" s="298"/>
      <c r="R107" s="298"/>
      <c r="S107" s="298"/>
      <c r="T107" s="298"/>
      <c r="U107" s="297"/>
      <c r="V107" s="297"/>
      <c r="W107" s="298"/>
    </row>
    <row r="108" spans="2:23" x14ac:dyDescent="0.2">
      <c r="B108" s="388"/>
      <c r="C108" s="151" t="s">
        <v>278</v>
      </c>
      <c r="D108" s="401" t="s">
        <v>269</v>
      </c>
      <c r="E108" s="402"/>
      <c r="F108" s="402"/>
      <c r="G108" s="402"/>
      <c r="H108" s="402"/>
      <c r="I108" s="403"/>
      <c r="J108" s="152"/>
      <c r="K108" s="152"/>
      <c r="L108" s="152"/>
      <c r="M108" s="152"/>
      <c r="N108" s="152"/>
      <c r="O108" s="152"/>
      <c r="P108" s="338"/>
      <c r="Q108" s="298"/>
      <c r="R108" s="298"/>
      <c r="S108" s="298"/>
      <c r="T108" s="298"/>
      <c r="U108" s="297"/>
      <c r="V108" s="297"/>
      <c r="W108" s="298"/>
    </row>
    <row r="109" spans="2:23" x14ac:dyDescent="0.2">
      <c r="B109" s="386" t="s">
        <v>274</v>
      </c>
      <c r="C109" s="151" t="s">
        <v>253</v>
      </c>
      <c r="D109" s="253"/>
      <c r="E109" s="253"/>
      <c r="F109" s="253"/>
      <c r="G109" s="254"/>
      <c r="H109" s="254"/>
      <c r="I109" s="254"/>
      <c r="J109" s="152"/>
      <c r="K109" s="152"/>
      <c r="L109" s="152"/>
      <c r="M109" s="152"/>
      <c r="N109" s="152"/>
      <c r="O109" s="152"/>
      <c r="P109" s="338"/>
      <c r="Q109" s="298"/>
      <c r="R109" s="298"/>
      <c r="S109" s="298"/>
      <c r="T109" s="298"/>
      <c r="U109" s="297"/>
      <c r="V109" s="297"/>
      <c r="W109" s="298"/>
    </row>
    <row r="110" spans="2:23" x14ac:dyDescent="0.2">
      <c r="B110" s="387"/>
      <c r="C110" s="151" t="s">
        <v>252</v>
      </c>
      <c r="D110" s="253"/>
      <c r="E110" s="253"/>
      <c r="F110" s="253"/>
      <c r="G110" s="254"/>
      <c r="H110" s="254"/>
      <c r="I110" s="254"/>
      <c r="J110" s="147">
        <v>0</v>
      </c>
      <c r="K110" s="147">
        <v>0</v>
      </c>
      <c r="L110" s="147">
        <v>0</v>
      </c>
      <c r="M110" s="147">
        <v>0</v>
      </c>
      <c r="N110" s="147">
        <v>0</v>
      </c>
      <c r="O110" s="147">
        <v>0</v>
      </c>
      <c r="P110" s="338"/>
      <c r="Q110" s="298"/>
      <c r="R110" s="298"/>
      <c r="S110" s="298"/>
      <c r="T110" s="298"/>
      <c r="U110" s="297"/>
      <c r="V110" s="297"/>
      <c r="W110" s="298"/>
    </row>
    <row r="111" spans="2:23" x14ac:dyDescent="0.2">
      <c r="B111" s="388"/>
      <c r="C111" s="151" t="s">
        <v>278</v>
      </c>
      <c r="D111" s="401" t="s">
        <v>269</v>
      </c>
      <c r="E111" s="402"/>
      <c r="F111" s="402"/>
      <c r="G111" s="402"/>
      <c r="H111" s="402"/>
      <c r="I111" s="403"/>
      <c r="J111" s="152"/>
      <c r="K111" s="152"/>
      <c r="L111" s="152"/>
      <c r="M111" s="152"/>
      <c r="N111" s="152"/>
      <c r="O111" s="152"/>
      <c r="P111" s="338"/>
      <c r="Q111" s="298"/>
      <c r="R111" s="298"/>
      <c r="S111" s="298"/>
      <c r="T111" s="298"/>
      <c r="U111" s="297"/>
      <c r="V111" s="297"/>
      <c r="W111" s="298"/>
    </row>
    <row r="112" spans="2:23" x14ac:dyDescent="0.2">
      <c r="B112" s="386" t="s">
        <v>275</v>
      </c>
      <c r="C112" s="151" t="s">
        <v>253</v>
      </c>
      <c r="D112" s="253"/>
      <c r="E112" s="253"/>
      <c r="F112" s="253"/>
      <c r="G112" s="254"/>
      <c r="H112" s="254"/>
      <c r="I112" s="254"/>
      <c r="J112" s="152"/>
      <c r="K112" s="152"/>
      <c r="L112" s="152"/>
      <c r="M112" s="152"/>
      <c r="N112" s="152"/>
      <c r="O112" s="152"/>
      <c r="P112" s="338"/>
      <c r="Q112" s="298"/>
      <c r="R112" s="298"/>
      <c r="S112" s="298"/>
      <c r="T112" s="298"/>
      <c r="U112" s="297"/>
      <c r="V112" s="297"/>
      <c r="W112" s="298"/>
    </row>
    <row r="113" spans="2:23" x14ac:dyDescent="0.2">
      <c r="B113" s="387"/>
      <c r="C113" s="151" t="s">
        <v>252</v>
      </c>
      <c r="D113" s="253"/>
      <c r="E113" s="253"/>
      <c r="F113" s="253"/>
      <c r="G113" s="254"/>
      <c r="H113" s="254"/>
      <c r="I113" s="254"/>
      <c r="J113" s="147">
        <v>0</v>
      </c>
      <c r="K113" s="147">
        <v>0</v>
      </c>
      <c r="L113" s="147">
        <v>0</v>
      </c>
      <c r="M113" s="147">
        <v>0</v>
      </c>
      <c r="N113" s="147">
        <v>0</v>
      </c>
      <c r="O113" s="147">
        <v>0</v>
      </c>
      <c r="P113" s="338"/>
      <c r="Q113" s="298"/>
      <c r="R113" s="298"/>
      <c r="S113" s="298"/>
      <c r="T113" s="298"/>
      <c r="U113" s="297"/>
      <c r="V113" s="297"/>
      <c r="W113" s="298"/>
    </row>
    <row r="114" spans="2:23" x14ac:dyDescent="0.2">
      <c r="B114" s="388"/>
      <c r="C114" s="151" t="s">
        <v>278</v>
      </c>
      <c r="D114" s="401" t="s">
        <v>269</v>
      </c>
      <c r="E114" s="402"/>
      <c r="F114" s="402"/>
      <c r="G114" s="402"/>
      <c r="H114" s="402"/>
      <c r="I114" s="403"/>
      <c r="J114" s="152"/>
      <c r="K114" s="152"/>
      <c r="L114" s="152"/>
      <c r="M114" s="152"/>
      <c r="N114" s="152"/>
      <c r="O114" s="152"/>
      <c r="P114" s="338"/>
      <c r="Q114" s="298"/>
      <c r="R114" s="298"/>
      <c r="S114" s="298"/>
      <c r="T114" s="298"/>
      <c r="U114" s="297"/>
      <c r="V114" s="297"/>
      <c r="W114" s="298"/>
    </row>
    <row r="115" spans="2:23" x14ac:dyDescent="0.2">
      <c r="B115" s="386" t="s">
        <v>248</v>
      </c>
      <c r="C115" s="151" t="s">
        <v>253</v>
      </c>
      <c r="D115" s="253"/>
      <c r="E115" s="253"/>
      <c r="F115" s="253"/>
      <c r="G115" s="254"/>
      <c r="H115" s="254"/>
      <c r="I115" s="254"/>
      <c r="J115" s="152"/>
      <c r="K115" s="152"/>
      <c r="L115" s="152"/>
      <c r="M115" s="152"/>
      <c r="N115" s="152"/>
      <c r="O115" s="152"/>
      <c r="P115" s="338"/>
      <c r="Q115" s="298"/>
      <c r="R115" s="298"/>
      <c r="S115" s="298"/>
      <c r="T115" s="298"/>
      <c r="U115" s="297"/>
      <c r="V115" s="297"/>
      <c r="W115" s="298"/>
    </row>
    <row r="116" spans="2:23" x14ac:dyDescent="0.2">
      <c r="B116" s="387"/>
      <c r="C116" s="151" t="s">
        <v>252</v>
      </c>
      <c r="D116" s="253"/>
      <c r="E116" s="253"/>
      <c r="F116" s="253"/>
      <c r="G116" s="254"/>
      <c r="H116" s="254"/>
      <c r="I116" s="254"/>
      <c r="J116" s="147">
        <v>0</v>
      </c>
      <c r="K116" s="147">
        <v>0</v>
      </c>
      <c r="L116" s="147">
        <v>0</v>
      </c>
      <c r="M116" s="147">
        <v>0</v>
      </c>
      <c r="N116" s="147">
        <v>0</v>
      </c>
      <c r="O116" s="147">
        <v>0</v>
      </c>
      <c r="P116" s="338"/>
      <c r="Q116" s="298"/>
      <c r="R116" s="298"/>
      <c r="S116" s="298"/>
      <c r="T116" s="298"/>
      <c r="U116" s="297"/>
      <c r="V116" s="297"/>
      <c r="W116" s="298"/>
    </row>
    <row r="117" spans="2:23" x14ac:dyDescent="0.2">
      <c r="B117" s="388"/>
      <c r="C117" s="151" t="s">
        <v>278</v>
      </c>
      <c r="D117" s="401" t="s">
        <v>269</v>
      </c>
      <c r="E117" s="402"/>
      <c r="F117" s="402"/>
      <c r="G117" s="402"/>
      <c r="H117" s="402"/>
      <c r="I117" s="403"/>
      <c r="J117" s="152"/>
      <c r="K117" s="152"/>
      <c r="L117" s="152"/>
      <c r="M117" s="152"/>
      <c r="N117" s="152"/>
      <c r="O117" s="152"/>
      <c r="P117" s="338"/>
      <c r="Q117" s="298"/>
      <c r="R117" s="298"/>
      <c r="S117" s="298"/>
      <c r="T117" s="298"/>
      <c r="U117" s="297"/>
      <c r="V117" s="297"/>
      <c r="W117" s="298"/>
    </row>
    <row r="118" spans="2:23" x14ac:dyDescent="0.2">
      <c r="B118" s="306" t="s">
        <v>249</v>
      </c>
      <c r="C118" s="151" t="s">
        <v>253</v>
      </c>
      <c r="D118" s="253"/>
      <c r="E118" s="253"/>
      <c r="F118" s="253"/>
      <c r="G118" s="254"/>
      <c r="H118" s="254"/>
      <c r="I118" s="254"/>
      <c r="J118" s="152"/>
      <c r="K118" s="152"/>
      <c r="L118" s="152"/>
      <c r="M118" s="152"/>
      <c r="N118" s="152"/>
      <c r="O118" s="152"/>
      <c r="P118" s="338"/>
      <c r="Q118" s="298"/>
      <c r="R118" s="298"/>
      <c r="S118" s="298"/>
      <c r="T118" s="298"/>
      <c r="U118" s="297"/>
      <c r="V118" s="297"/>
      <c r="W118" s="298"/>
    </row>
    <row r="119" spans="2:23" x14ac:dyDescent="0.2">
      <c r="B119" s="306"/>
      <c r="C119" s="151" t="s">
        <v>252</v>
      </c>
      <c r="D119" s="253"/>
      <c r="E119" s="253"/>
      <c r="F119" s="253"/>
      <c r="G119" s="254"/>
      <c r="H119" s="254"/>
      <c r="I119" s="254"/>
      <c r="J119" s="147">
        <v>0</v>
      </c>
      <c r="K119" s="147">
        <v>0</v>
      </c>
      <c r="L119" s="147">
        <v>0</v>
      </c>
      <c r="M119" s="147">
        <v>0</v>
      </c>
      <c r="N119" s="147">
        <v>0</v>
      </c>
      <c r="O119" s="147">
        <v>0</v>
      </c>
      <c r="P119" s="338"/>
      <c r="Q119" s="298"/>
      <c r="R119" s="298"/>
      <c r="S119" s="298"/>
      <c r="T119" s="298"/>
      <c r="U119" s="297"/>
      <c r="V119" s="297"/>
      <c r="W119" s="298"/>
    </row>
    <row r="120" spans="2:23" x14ac:dyDescent="0.2">
      <c r="B120" s="306"/>
      <c r="C120" s="151" t="s">
        <v>278</v>
      </c>
      <c r="D120" s="401" t="s">
        <v>269</v>
      </c>
      <c r="E120" s="402"/>
      <c r="F120" s="402"/>
      <c r="G120" s="402"/>
      <c r="H120" s="402"/>
      <c r="I120" s="403"/>
      <c r="J120" s="152"/>
      <c r="K120" s="152"/>
      <c r="L120" s="152"/>
      <c r="M120" s="152"/>
      <c r="N120" s="152"/>
      <c r="O120" s="152"/>
      <c r="P120" s="338"/>
      <c r="Q120" s="298"/>
      <c r="R120" s="298"/>
      <c r="S120" s="298"/>
      <c r="T120" s="298"/>
      <c r="U120" s="297"/>
      <c r="V120" s="297"/>
      <c r="W120" s="298"/>
    </row>
    <row r="121" spans="2:23" ht="13.15" x14ac:dyDescent="0.25">
      <c r="B121" s="154"/>
      <c r="C121" s="155"/>
      <c r="D121" s="156"/>
      <c r="E121" s="143"/>
      <c r="F121" s="143"/>
      <c r="G121" s="157"/>
      <c r="H121" s="156"/>
      <c r="I121" s="157"/>
      <c r="J121" s="156"/>
      <c r="K121" s="156"/>
      <c r="L121" s="156"/>
      <c r="M121" s="156"/>
      <c r="N121" s="156"/>
      <c r="O121" s="156"/>
      <c r="P121" s="103"/>
      <c r="Q121" s="103"/>
      <c r="R121" s="103"/>
      <c r="S121" s="103"/>
      <c r="T121" s="103"/>
      <c r="U121" s="103"/>
      <c r="V121" s="103"/>
      <c r="W121" s="103"/>
    </row>
    <row r="122" spans="2:23" ht="13.15" x14ac:dyDescent="0.25">
      <c r="B122" s="154"/>
      <c r="C122" s="155"/>
      <c r="D122" s="156"/>
      <c r="E122" s="103"/>
      <c r="F122" s="103"/>
      <c r="G122" s="103"/>
      <c r="H122" s="103"/>
      <c r="I122" s="103"/>
      <c r="J122" s="103"/>
      <c r="K122" s="103"/>
      <c r="L122" s="103"/>
      <c r="M122" s="103"/>
      <c r="N122" s="103"/>
      <c r="O122" s="103"/>
    </row>
    <row r="123" spans="2:23" x14ac:dyDescent="0.2">
      <c r="B123" s="312" t="s">
        <v>272</v>
      </c>
      <c r="C123" s="313"/>
      <c r="D123" s="303" t="s">
        <v>270</v>
      </c>
      <c r="E123" s="303"/>
      <c r="F123" s="303"/>
      <c r="G123" s="303"/>
      <c r="H123" s="303"/>
      <c r="I123" s="303"/>
      <c r="J123" s="303" t="s">
        <v>200</v>
      </c>
      <c r="K123" s="303"/>
      <c r="L123" s="303"/>
      <c r="M123" s="303"/>
      <c r="N123" s="303"/>
      <c r="O123" s="303"/>
      <c r="P123" s="302" t="s">
        <v>273</v>
      </c>
      <c r="Q123" s="302" t="s">
        <v>309</v>
      </c>
      <c r="R123" s="302" t="s">
        <v>310</v>
      </c>
    </row>
    <row r="124" spans="2:23" x14ac:dyDescent="0.2">
      <c r="B124" s="314"/>
      <c r="C124" s="315"/>
      <c r="D124" s="303" t="s">
        <v>2</v>
      </c>
      <c r="E124" s="302" t="s">
        <v>4</v>
      </c>
      <c r="F124" s="302"/>
      <c r="G124" s="302"/>
      <c r="H124" s="302"/>
      <c r="I124" s="128" t="s">
        <v>277</v>
      </c>
      <c r="J124" s="303" t="s">
        <v>2</v>
      </c>
      <c r="K124" s="302" t="s">
        <v>4</v>
      </c>
      <c r="L124" s="302"/>
      <c r="M124" s="302"/>
      <c r="N124" s="302"/>
      <c r="O124" s="128" t="s">
        <v>277</v>
      </c>
      <c r="P124" s="302"/>
      <c r="Q124" s="302"/>
      <c r="R124" s="302"/>
    </row>
    <row r="125" spans="2:23" x14ac:dyDescent="0.2">
      <c r="B125" s="316"/>
      <c r="C125" s="317"/>
      <c r="D125" s="303"/>
      <c r="E125" s="128" t="s">
        <v>7</v>
      </c>
      <c r="F125" s="128" t="s">
        <v>8</v>
      </c>
      <c r="G125" s="128" t="s">
        <v>10</v>
      </c>
      <c r="H125" s="128" t="s">
        <v>11</v>
      </c>
      <c r="I125" s="128" t="s">
        <v>16</v>
      </c>
      <c r="J125" s="303"/>
      <c r="K125" s="128" t="s">
        <v>7</v>
      </c>
      <c r="L125" s="128" t="s">
        <v>8</v>
      </c>
      <c r="M125" s="128" t="s">
        <v>10</v>
      </c>
      <c r="N125" s="128" t="s">
        <v>11</v>
      </c>
      <c r="O125" s="128" t="s">
        <v>16</v>
      </c>
      <c r="P125" s="302"/>
      <c r="Q125" s="302"/>
      <c r="R125" s="302"/>
    </row>
    <row r="126" spans="2:23" ht="13.15" x14ac:dyDescent="0.25">
      <c r="B126" s="299" t="str">
        <f>B106</f>
        <v>Measure 1</v>
      </c>
      <c r="C126" s="299"/>
      <c r="D126" s="242">
        <f>IF($D$108="NO",D99*D106*D107,D99*D106*(1-D107))</f>
        <v>0</v>
      </c>
      <c r="E126" s="242">
        <f t="shared" ref="E126:H126" si="5">IF($D$108="NO",E99*E106*E107,E99*E106*(1-E107))</f>
        <v>0</v>
      </c>
      <c r="F126" s="242">
        <f t="shared" si="5"/>
        <v>0</v>
      </c>
      <c r="G126" s="242">
        <f t="shared" si="5"/>
        <v>0</v>
      </c>
      <c r="H126" s="242">
        <f t="shared" si="5"/>
        <v>0</v>
      </c>
      <c r="I126" s="242">
        <f>IF($D$108="NO",I99*I106*I107,I99*I106*(1-I107))</f>
        <v>0</v>
      </c>
      <c r="J126" s="242">
        <f t="shared" ref="J126:O126" si="6">IF($D$108="YES",SUMPRODUCT($D$99:$I$99,$D$106:$I$106)*J107,0)</f>
        <v>0</v>
      </c>
      <c r="K126" s="242">
        <f t="shared" si="6"/>
        <v>0</v>
      </c>
      <c r="L126" s="242">
        <f t="shared" si="6"/>
        <v>0</v>
      </c>
      <c r="M126" s="242">
        <f t="shared" si="6"/>
        <v>0</v>
      </c>
      <c r="N126" s="242">
        <f t="shared" si="6"/>
        <v>0</v>
      </c>
      <c r="O126" s="242">
        <f t="shared" si="6"/>
        <v>0</v>
      </c>
      <c r="P126" s="168">
        <f>SUM(D126:I126)-SUM(J126:O126)</f>
        <v>0</v>
      </c>
      <c r="Q126" s="168">
        <f>(D126-J126)*'Emission factors'!$D$6+(E126-K126)*'Emission factors'!$F$6+(F126-L126)*'Emission factors'!$G$6+(G126-M126)*'Emission factors'!$I$6+(H126-N126)*'Emission factors'!$J$6+(I126-O126)*'Emission factors'!$O$6</f>
        <v>0</v>
      </c>
      <c r="R126" s="168">
        <f>IF(P106=0,0,P106/Q126)</f>
        <v>0</v>
      </c>
    </row>
    <row r="127" spans="2:23" ht="13.15" x14ac:dyDescent="0.25">
      <c r="B127" s="299" t="str">
        <f>B109</f>
        <v>Measure 2</v>
      </c>
      <c r="C127" s="299"/>
      <c r="D127" s="242">
        <f>IF($D$111="NO",D99*D109*D110,D99*D109*(1-D110))</f>
        <v>0</v>
      </c>
      <c r="E127" s="242">
        <f t="shared" ref="E127:I127" si="7">IF($D$111="NO",E99*E109*E110,E99*E109*(1-E110))</f>
        <v>0</v>
      </c>
      <c r="F127" s="242">
        <f t="shared" si="7"/>
        <v>0</v>
      </c>
      <c r="G127" s="242">
        <f t="shared" si="7"/>
        <v>0</v>
      </c>
      <c r="H127" s="242">
        <f t="shared" si="7"/>
        <v>0</v>
      </c>
      <c r="I127" s="242">
        <f t="shared" si="7"/>
        <v>0</v>
      </c>
      <c r="J127" s="242">
        <f t="shared" ref="J127:O127" si="8">IF($D$111="YES",SUMPRODUCT($D$99:$I$99,$D$109:$I$109)*J110,0)</f>
        <v>0</v>
      </c>
      <c r="K127" s="242">
        <f t="shared" si="8"/>
        <v>0</v>
      </c>
      <c r="L127" s="242">
        <f t="shared" si="8"/>
        <v>0</v>
      </c>
      <c r="M127" s="242">
        <f t="shared" si="8"/>
        <v>0</v>
      </c>
      <c r="N127" s="242">
        <f t="shared" si="8"/>
        <v>0</v>
      </c>
      <c r="O127" s="242">
        <f t="shared" si="8"/>
        <v>0</v>
      </c>
      <c r="P127" s="168">
        <f t="shared" ref="P127:P130" si="9">SUM(D127:I127)-SUM(J127:O127)</f>
        <v>0</v>
      </c>
      <c r="Q127" s="168">
        <f>(D127-J127)*'Emission factors'!$D$6+(E127-K127)*'Emission factors'!$F$6+(F127-L127)*'Emission factors'!$G$6+(G127-M127)*'Emission factors'!$I$6+(H127-N127)*'Emission factors'!$J$6+(I127-O127)*'Emission factors'!$O$6</f>
        <v>0</v>
      </c>
      <c r="R127" s="168">
        <f>IF(P109=0,0,P109/Q127)</f>
        <v>0</v>
      </c>
    </row>
    <row r="128" spans="2:23" ht="13.15" x14ac:dyDescent="0.25">
      <c r="B128" s="299" t="str">
        <f>B112</f>
        <v>Measure 3</v>
      </c>
      <c r="C128" s="299"/>
      <c r="D128" s="242">
        <f>IF($D$114="NO",D99*D112*D113,D99*D112*(1-D113))</f>
        <v>0</v>
      </c>
      <c r="E128" s="242">
        <f t="shared" ref="E128:I128" si="10">IF($D$114="NO",E99*E112*E113,E99*E112*(1-E113))</f>
        <v>0</v>
      </c>
      <c r="F128" s="242">
        <f t="shared" si="10"/>
        <v>0</v>
      </c>
      <c r="G128" s="242">
        <f t="shared" si="10"/>
        <v>0</v>
      </c>
      <c r="H128" s="242">
        <f t="shared" si="10"/>
        <v>0</v>
      </c>
      <c r="I128" s="242">
        <f t="shared" si="10"/>
        <v>0</v>
      </c>
      <c r="J128" s="242">
        <f t="shared" ref="J128:O128" si="11">IF($D$114="YES",SUMPRODUCT($D$99:$I$99,$D$112:$I$112)*J113,0)</f>
        <v>0</v>
      </c>
      <c r="K128" s="242">
        <f t="shared" si="11"/>
        <v>0</v>
      </c>
      <c r="L128" s="242">
        <f t="shared" si="11"/>
        <v>0</v>
      </c>
      <c r="M128" s="242">
        <f t="shared" si="11"/>
        <v>0</v>
      </c>
      <c r="N128" s="242">
        <f t="shared" si="11"/>
        <v>0</v>
      </c>
      <c r="O128" s="242">
        <f t="shared" si="11"/>
        <v>0</v>
      </c>
      <c r="P128" s="168">
        <f t="shared" si="9"/>
        <v>0</v>
      </c>
      <c r="Q128" s="168">
        <f>(D128-J128)*'Emission factors'!$D$6+(E128-K128)*'Emission factors'!$F$6+(F128-L128)*'Emission factors'!$G$6+(G128-M128)*'Emission factors'!$I$6+(H128-N128)*'Emission factors'!$J$6+(I128-O128)*'Emission factors'!$O$6</f>
        <v>0</v>
      </c>
      <c r="R128" s="168">
        <f>IF(P112=0,0,P112/Q128)</f>
        <v>0</v>
      </c>
    </row>
    <row r="129" spans="2:18" ht="13.15" x14ac:dyDescent="0.25">
      <c r="B129" s="299" t="str">
        <f>B115</f>
        <v>Measure 4</v>
      </c>
      <c r="C129" s="299"/>
      <c r="D129" s="242">
        <f>IF($D$117="NO",D99*D115*D116,D99*D115*(1-D116))</f>
        <v>0</v>
      </c>
      <c r="E129" s="242">
        <f t="shared" ref="E129:I129" si="12">IF($D$117="NO",E99*E115*E116,E99*E115*(1-E116))</f>
        <v>0</v>
      </c>
      <c r="F129" s="242">
        <f t="shared" si="12"/>
        <v>0</v>
      </c>
      <c r="G129" s="242">
        <f t="shared" si="12"/>
        <v>0</v>
      </c>
      <c r="H129" s="242">
        <f t="shared" si="12"/>
        <v>0</v>
      </c>
      <c r="I129" s="242">
        <f t="shared" si="12"/>
        <v>0</v>
      </c>
      <c r="J129" s="242">
        <f t="shared" ref="J129:O129" si="13">IF($D$117="YES",SUMPRODUCT($D$99:$I$99,$D$115:$I$115)*J116,0)</f>
        <v>0</v>
      </c>
      <c r="K129" s="242">
        <f t="shared" si="13"/>
        <v>0</v>
      </c>
      <c r="L129" s="242">
        <f t="shared" si="13"/>
        <v>0</v>
      </c>
      <c r="M129" s="242">
        <f t="shared" si="13"/>
        <v>0</v>
      </c>
      <c r="N129" s="242">
        <f t="shared" si="13"/>
        <v>0</v>
      </c>
      <c r="O129" s="242">
        <f t="shared" si="13"/>
        <v>0</v>
      </c>
      <c r="P129" s="168">
        <f t="shared" si="9"/>
        <v>0</v>
      </c>
      <c r="Q129" s="168">
        <f>(D129-J129)*'Emission factors'!$D$6+(E129-K129)*'Emission factors'!$F$6+(F129-L129)*'Emission factors'!$G$6+(G129-M129)*'Emission factors'!$I$6+(H129-N129)*'Emission factors'!$J$6+(I129-O129)*'Emission factors'!$O$6</f>
        <v>0</v>
      </c>
      <c r="R129" s="168">
        <f>IF(P115=0,0,P115/Q129)</f>
        <v>0</v>
      </c>
    </row>
    <row r="130" spans="2:18" ht="13.15" x14ac:dyDescent="0.25">
      <c r="B130" s="299" t="str">
        <f>B118</f>
        <v>Measure 5</v>
      </c>
      <c r="C130" s="299"/>
      <c r="D130" s="242">
        <f>IF($D$120="NO",D99*D118*D119,D99*D118*(1-D119))</f>
        <v>0</v>
      </c>
      <c r="E130" s="242">
        <f t="shared" ref="E130:I130" si="14">IF($D$120="NO",E99*E118*E119,E99*E118*(1-E119))</f>
        <v>0</v>
      </c>
      <c r="F130" s="242">
        <f t="shared" si="14"/>
        <v>0</v>
      </c>
      <c r="G130" s="242">
        <f t="shared" si="14"/>
        <v>0</v>
      </c>
      <c r="H130" s="242">
        <f t="shared" si="14"/>
        <v>0</v>
      </c>
      <c r="I130" s="242">
        <f t="shared" si="14"/>
        <v>0</v>
      </c>
      <c r="J130" s="242">
        <f t="shared" ref="J130:O130" si="15">IF($D$120="YES",SUMPRODUCT($D$99:$I$99,$D$118:$I$118)*J119,0)</f>
        <v>0</v>
      </c>
      <c r="K130" s="242">
        <f t="shared" si="15"/>
        <v>0</v>
      </c>
      <c r="L130" s="242">
        <f t="shared" si="15"/>
        <v>0</v>
      </c>
      <c r="M130" s="242">
        <f t="shared" si="15"/>
        <v>0</v>
      </c>
      <c r="N130" s="242">
        <f t="shared" si="15"/>
        <v>0</v>
      </c>
      <c r="O130" s="242">
        <f t="shared" si="15"/>
        <v>0</v>
      </c>
      <c r="P130" s="168">
        <f t="shared" si="9"/>
        <v>0</v>
      </c>
      <c r="Q130" s="168">
        <f>(D130-J130)*'Emission factors'!$D$6+(E130-K130)*'Emission factors'!$F$6+(F130-L130)*'Emission factors'!$G$6+(G130-M130)*'Emission factors'!$I$6+(H130-N130)*'Emission factors'!$J$6+(I130-O130)*'Emission factors'!$O$6</f>
        <v>0</v>
      </c>
      <c r="R130" s="168">
        <f>IF(P118=0,0,P118/Q130)</f>
        <v>0</v>
      </c>
    </row>
    <row r="133" spans="2:18" x14ac:dyDescent="0.2">
      <c r="B133" s="331" t="s">
        <v>304</v>
      </c>
      <c r="C133" s="331"/>
      <c r="D133" s="332" t="s">
        <v>2</v>
      </c>
      <c r="E133" s="404" t="s">
        <v>4</v>
      </c>
      <c r="F133" s="404"/>
      <c r="G133" s="404"/>
      <c r="H133" s="404"/>
      <c r="I133" s="245" t="s">
        <v>277</v>
      </c>
    </row>
    <row r="134" spans="2:18" x14ac:dyDescent="0.2">
      <c r="B134" s="331"/>
      <c r="C134" s="331"/>
      <c r="D134" s="332"/>
      <c r="E134" s="245" t="s">
        <v>7</v>
      </c>
      <c r="F134" s="245" t="s">
        <v>8</v>
      </c>
      <c r="G134" s="245" t="s">
        <v>10</v>
      </c>
      <c r="H134" s="245" t="s">
        <v>11</v>
      </c>
      <c r="I134" s="245" t="s">
        <v>16</v>
      </c>
    </row>
    <row r="135" spans="2:18" ht="13.15" x14ac:dyDescent="0.25">
      <c r="B135" s="337" t="s">
        <v>6</v>
      </c>
      <c r="C135" s="337"/>
      <c r="D135" s="242">
        <f>SUM(D126:D130)-SUM(J126:J130)</f>
        <v>0</v>
      </c>
      <c r="E135" s="242">
        <f t="shared" ref="E135:I135" si="16">SUM(E126:E130)-SUM(K126:K130)</f>
        <v>0</v>
      </c>
      <c r="F135" s="242">
        <f t="shared" si="16"/>
        <v>0</v>
      </c>
      <c r="G135" s="242">
        <f t="shared" si="16"/>
        <v>0</v>
      </c>
      <c r="H135" s="242">
        <f t="shared" si="16"/>
        <v>0</v>
      </c>
      <c r="I135" s="242">
        <f t="shared" si="16"/>
        <v>0</v>
      </c>
    </row>
    <row r="1000" spans="1:7" x14ac:dyDescent="0.2">
      <c r="A1000" s="158" t="s">
        <v>312</v>
      </c>
      <c r="B1000" s="158" t="s">
        <v>313</v>
      </c>
      <c r="C1000" s="158" t="s">
        <v>314</v>
      </c>
      <c r="D1000" s="158">
        <v>1990</v>
      </c>
      <c r="E1000" s="158">
        <v>2000</v>
      </c>
      <c r="F1000" s="158" t="s">
        <v>315</v>
      </c>
      <c r="G1000" s="249"/>
    </row>
    <row r="1001" spans="1:7" x14ac:dyDescent="0.2">
      <c r="A1001" s="158" t="s">
        <v>316</v>
      </c>
      <c r="B1001" s="158" t="s">
        <v>317</v>
      </c>
      <c r="C1001" s="158" t="s">
        <v>318</v>
      </c>
      <c r="D1001" s="158">
        <v>1991</v>
      </c>
      <c r="E1001" s="158">
        <v>2001</v>
      </c>
      <c r="F1001" s="158" t="s">
        <v>319</v>
      </c>
      <c r="G1001" s="249"/>
    </row>
    <row r="1002" spans="1:7" x14ac:dyDescent="0.2">
      <c r="A1002" s="158" t="s">
        <v>320</v>
      </c>
      <c r="B1002" s="158" t="s">
        <v>321</v>
      </c>
      <c r="C1002" s="158" t="s">
        <v>322</v>
      </c>
      <c r="D1002" s="158">
        <v>1992</v>
      </c>
      <c r="E1002" s="158">
        <v>2002</v>
      </c>
      <c r="F1002" s="158" t="s">
        <v>323</v>
      </c>
      <c r="G1002" s="249"/>
    </row>
    <row r="1003" spans="1:7" x14ac:dyDescent="0.2">
      <c r="A1003" s="158" t="s">
        <v>324</v>
      </c>
      <c r="B1003" s="158" t="s">
        <v>325</v>
      </c>
      <c r="C1003" s="158" t="s">
        <v>326</v>
      </c>
      <c r="D1003" s="158">
        <v>1993</v>
      </c>
      <c r="E1003" s="158">
        <v>2003</v>
      </c>
      <c r="F1003" s="158" t="s">
        <v>327</v>
      </c>
      <c r="G1003" s="249"/>
    </row>
    <row r="1004" spans="1:7" x14ac:dyDescent="0.2">
      <c r="A1004" s="158" t="s">
        <v>328</v>
      </c>
      <c r="B1004" s="158" t="s">
        <v>329</v>
      </c>
      <c r="C1004" s="158"/>
      <c r="D1004" s="158">
        <v>1994</v>
      </c>
      <c r="E1004" s="158">
        <v>2004</v>
      </c>
      <c r="F1004" s="158" t="s">
        <v>330</v>
      </c>
      <c r="G1004" s="249"/>
    </row>
    <row r="1005" spans="1:7" x14ac:dyDescent="0.2">
      <c r="A1005" s="158" t="s">
        <v>331</v>
      </c>
      <c r="B1005" s="158" t="s">
        <v>332</v>
      </c>
      <c r="C1005" s="158"/>
      <c r="D1005" s="158">
        <v>1995</v>
      </c>
      <c r="E1005" s="158">
        <v>2005</v>
      </c>
      <c r="F1005" s="158"/>
      <c r="G1005" s="249"/>
    </row>
    <row r="1006" spans="1:7" x14ac:dyDescent="0.2">
      <c r="A1006" s="158" t="s">
        <v>333</v>
      </c>
      <c r="B1006" s="158" t="s">
        <v>334</v>
      </c>
      <c r="C1006" s="158"/>
      <c r="D1006" s="158">
        <v>1996</v>
      </c>
      <c r="E1006" s="158">
        <v>2006</v>
      </c>
      <c r="F1006" s="158"/>
      <c r="G1006" s="249"/>
    </row>
    <row r="1007" spans="1:7" x14ac:dyDescent="0.2">
      <c r="A1007" s="158" t="s">
        <v>335</v>
      </c>
      <c r="B1007" s="158" t="s">
        <v>336</v>
      </c>
      <c r="C1007" s="158"/>
      <c r="D1007" s="158">
        <v>1997</v>
      </c>
      <c r="E1007" s="158">
        <v>2007</v>
      </c>
      <c r="F1007" s="158"/>
      <c r="G1007" s="249"/>
    </row>
    <row r="1008" spans="1:7" x14ac:dyDescent="0.2">
      <c r="A1008" s="158" t="s">
        <v>192</v>
      </c>
      <c r="B1008" s="158" t="s">
        <v>337</v>
      </c>
      <c r="C1008" s="158"/>
      <c r="D1008" s="158">
        <v>1998</v>
      </c>
      <c r="E1008" s="158">
        <v>2008</v>
      </c>
      <c r="F1008" s="158"/>
      <c r="G1008" s="249"/>
    </row>
    <row r="1009" spans="1:7" x14ac:dyDescent="0.2">
      <c r="A1009" s="158"/>
      <c r="B1009" s="158" t="s">
        <v>338</v>
      </c>
      <c r="C1009" s="158"/>
      <c r="D1009" s="158">
        <v>1999</v>
      </c>
      <c r="E1009" s="158">
        <v>2009</v>
      </c>
      <c r="F1009" s="158"/>
      <c r="G1009" s="249"/>
    </row>
    <row r="1010" spans="1:7" x14ac:dyDescent="0.2">
      <c r="A1010" s="158"/>
      <c r="B1010" s="158" t="s">
        <v>339</v>
      </c>
      <c r="C1010" s="158"/>
      <c r="D1010" s="158">
        <v>2000</v>
      </c>
      <c r="E1010" s="158">
        <v>2010</v>
      </c>
      <c r="F1010" s="158"/>
      <c r="G1010" s="249"/>
    </row>
    <row r="1011" spans="1:7" x14ac:dyDescent="0.2">
      <c r="A1011" s="158"/>
      <c r="B1011" s="158" t="s">
        <v>192</v>
      </c>
      <c r="C1011" s="158"/>
      <c r="D1011" s="158">
        <v>2001</v>
      </c>
      <c r="E1011" s="158">
        <v>2011</v>
      </c>
      <c r="F1011" s="158"/>
      <c r="G1011" s="249"/>
    </row>
    <row r="1012" spans="1:7" x14ac:dyDescent="0.2">
      <c r="A1012" s="158"/>
      <c r="B1012" s="158"/>
      <c r="C1012" s="158"/>
      <c r="D1012" s="158">
        <v>2002</v>
      </c>
      <c r="E1012" s="158">
        <v>2012</v>
      </c>
      <c r="F1012" s="158"/>
      <c r="G1012" s="249"/>
    </row>
    <row r="1013" spans="1:7" x14ac:dyDescent="0.2">
      <c r="A1013" s="158"/>
      <c r="B1013" s="158"/>
      <c r="C1013" s="158"/>
      <c r="D1013" s="158">
        <v>2003</v>
      </c>
      <c r="E1013" s="158">
        <v>2013</v>
      </c>
      <c r="F1013" s="158"/>
      <c r="G1013" s="249"/>
    </row>
    <row r="1014" spans="1:7" x14ac:dyDescent="0.2">
      <c r="A1014" s="158"/>
      <c r="B1014" s="158"/>
      <c r="C1014" s="158"/>
      <c r="D1014" s="158">
        <v>2004</v>
      </c>
      <c r="E1014" s="158">
        <v>2014</v>
      </c>
      <c r="F1014" s="158"/>
      <c r="G1014" s="249"/>
    </row>
    <row r="1015" spans="1:7" x14ac:dyDescent="0.2">
      <c r="A1015" s="158"/>
      <c r="B1015" s="158"/>
      <c r="C1015" s="158"/>
      <c r="D1015" s="158">
        <v>2005</v>
      </c>
      <c r="E1015" s="158">
        <v>2015</v>
      </c>
      <c r="F1015" s="158"/>
      <c r="G1015" s="249"/>
    </row>
    <row r="1016" spans="1:7" x14ac:dyDescent="0.2">
      <c r="A1016" s="158"/>
      <c r="B1016" s="158"/>
      <c r="C1016" s="158"/>
      <c r="D1016" s="158">
        <v>2006</v>
      </c>
      <c r="E1016" s="158">
        <v>2016</v>
      </c>
      <c r="F1016" s="158"/>
      <c r="G1016" s="249"/>
    </row>
    <row r="1017" spans="1:7" x14ac:dyDescent="0.2">
      <c r="A1017" s="158"/>
      <c r="B1017" s="158"/>
      <c r="C1017" s="158"/>
      <c r="D1017" s="158">
        <v>2007</v>
      </c>
      <c r="E1017" s="158">
        <v>2017</v>
      </c>
      <c r="F1017" s="158"/>
      <c r="G1017" s="249"/>
    </row>
    <row r="1018" spans="1:7" x14ac:dyDescent="0.2">
      <c r="A1018" s="158"/>
      <c r="B1018" s="158"/>
      <c r="C1018" s="158"/>
      <c r="D1018" s="158">
        <v>2008</v>
      </c>
      <c r="E1018" s="158">
        <v>2018</v>
      </c>
      <c r="F1018" s="158"/>
      <c r="G1018" s="249"/>
    </row>
    <row r="1019" spans="1:7" x14ac:dyDescent="0.2">
      <c r="A1019" s="158"/>
      <c r="B1019" s="158"/>
      <c r="C1019" s="158"/>
      <c r="D1019" s="158">
        <v>2009</v>
      </c>
      <c r="E1019" s="158">
        <v>2019</v>
      </c>
      <c r="F1019" s="158"/>
      <c r="G1019" s="249"/>
    </row>
    <row r="1020" spans="1:7" x14ac:dyDescent="0.2">
      <c r="A1020" s="158"/>
      <c r="B1020" s="158"/>
      <c r="C1020" s="158"/>
      <c r="D1020" s="158">
        <v>2010</v>
      </c>
      <c r="E1020" s="158">
        <v>2020</v>
      </c>
      <c r="F1020" s="158"/>
      <c r="G1020" s="249"/>
    </row>
    <row r="1021" spans="1:7" x14ac:dyDescent="0.2">
      <c r="A1021" s="158"/>
      <c r="B1021" s="158"/>
      <c r="C1021" s="158"/>
      <c r="D1021" s="158">
        <v>2011</v>
      </c>
      <c r="E1021" s="158">
        <v>2021</v>
      </c>
      <c r="F1021" s="158"/>
      <c r="G1021" s="249"/>
    </row>
    <row r="1022" spans="1:7" x14ac:dyDescent="0.2">
      <c r="A1022" s="158"/>
      <c r="B1022" s="158"/>
      <c r="C1022" s="158"/>
      <c r="D1022" s="158">
        <v>2012</v>
      </c>
      <c r="E1022" s="158">
        <v>2022</v>
      </c>
      <c r="F1022" s="158"/>
      <c r="G1022" s="249"/>
    </row>
    <row r="1023" spans="1:7" x14ac:dyDescent="0.2">
      <c r="A1023" s="158"/>
      <c r="B1023" s="158"/>
      <c r="C1023" s="158"/>
      <c r="D1023" s="158">
        <v>2013</v>
      </c>
      <c r="E1023" s="158">
        <v>2023</v>
      </c>
      <c r="F1023" s="158"/>
      <c r="G1023" s="249"/>
    </row>
    <row r="1024" spans="1:7" x14ac:dyDescent="0.2">
      <c r="A1024" s="158"/>
      <c r="B1024" s="158"/>
      <c r="C1024" s="158"/>
      <c r="D1024" s="158">
        <v>2014</v>
      </c>
      <c r="E1024" s="158">
        <v>2024</v>
      </c>
      <c r="F1024" s="158"/>
      <c r="G1024" s="249"/>
    </row>
    <row r="1025" spans="1:7" x14ac:dyDescent="0.2">
      <c r="A1025" s="158"/>
      <c r="B1025" s="158"/>
      <c r="C1025" s="158"/>
      <c r="D1025" s="158">
        <v>2015</v>
      </c>
      <c r="E1025" s="158">
        <v>2025</v>
      </c>
      <c r="F1025" s="158"/>
      <c r="G1025" s="249"/>
    </row>
    <row r="1026" spans="1:7" x14ac:dyDescent="0.2">
      <c r="A1026" s="158"/>
      <c r="B1026" s="158"/>
      <c r="C1026" s="158"/>
      <c r="D1026" s="158">
        <v>2016</v>
      </c>
      <c r="E1026" s="158">
        <v>2026</v>
      </c>
      <c r="F1026" s="158"/>
      <c r="G1026" s="249"/>
    </row>
    <row r="1027" spans="1:7" x14ac:dyDescent="0.2">
      <c r="A1027" s="158"/>
      <c r="B1027" s="158"/>
      <c r="C1027" s="158"/>
      <c r="D1027" s="158">
        <v>2017</v>
      </c>
      <c r="E1027" s="158">
        <v>2027</v>
      </c>
      <c r="F1027" s="158"/>
      <c r="G1027" s="249"/>
    </row>
    <row r="1028" spans="1:7" x14ac:dyDescent="0.2">
      <c r="A1028" s="158"/>
      <c r="B1028" s="158"/>
      <c r="C1028" s="158"/>
      <c r="D1028" s="158">
        <v>2018</v>
      </c>
      <c r="E1028" s="158">
        <v>2028</v>
      </c>
      <c r="F1028" s="158"/>
      <c r="G1028" s="249"/>
    </row>
    <row r="1029" spans="1:7" x14ac:dyDescent="0.2">
      <c r="A1029" s="158"/>
      <c r="B1029" s="158"/>
      <c r="C1029" s="158"/>
      <c r="D1029" s="158">
        <v>2019</v>
      </c>
      <c r="E1029" s="158">
        <v>2029</v>
      </c>
      <c r="F1029" s="158"/>
      <c r="G1029" s="249"/>
    </row>
    <row r="1030" spans="1:7" x14ac:dyDescent="0.2">
      <c r="A1030" s="158"/>
      <c r="B1030" s="158"/>
      <c r="C1030" s="158"/>
      <c r="D1030" s="158">
        <v>2020</v>
      </c>
      <c r="E1030" s="158">
        <v>2030</v>
      </c>
      <c r="F1030" s="158"/>
      <c r="G1030" s="249"/>
    </row>
    <row r="1031" spans="1:7" x14ac:dyDescent="0.2">
      <c r="A1031" s="158"/>
      <c r="B1031" s="158"/>
      <c r="C1031" s="158"/>
      <c r="D1031" s="158">
        <v>2021</v>
      </c>
      <c r="E1031" s="158">
        <v>2031</v>
      </c>
      <c r="F1031" s="158"/>
      <c r="G1031" s="249"/>
    </row>
    <row r="1032" spans="1:7" x14ac:dyDescent="0.2">
      <c r="A1032" s="158"/>
      <c r="B1032" s="158"/>
      <c r="C1032" s="158"/>
      <c r="D1032" s="158">
        <v>2022</v>
      </c>
      <c r="E1032" s="158">
        <v>2032</v>
      </c>
      <c r="F1032" s="158"/>
      <c r="G1032" s="249"/>
    </row>
    <row r="1033" spans="1:7" x14ac:dyDescent="0.2">
      <c r="A1033" s="158"/>
      <c r="B1033" s="158"/>
      <c r="C1033" s="158"/>
      <c r="D1033" s="158">
        <v>2023</v>
      </c>
      <c r="E1033" s="158">
        <v>2033</v>
      </c>
      <c r="F1033" s="158"/>
      <c r="G1033" s="249"/>
    </row>
    <row r="1034" spans="1:7" x14ac:dyDescent="0.2">
      <c r="A1034" s="158"/>
      <c r="B1034" s="158"/>
      <c r="C1034" s="158"/>
      <c r="D1034" s="158">
        <v>2024</v>
      </c>
      <c r="E1034" s="158">
        <v>2034</v>
      </c>
      <c r="F1034" s="158"/>
      <c r="G1034" s="249"/>
    </row>
    <row r="1035" spans="1:7" x14ac:dyDescent="0.2">
      <c r="A1035" s="158"/>
      <c r="B1035" s="158"/>
      <c r="C1035" s="158"/>
      <c r="D1035" s="158">
        <v>2025</v>
      </c>
      <c r="E1035" s="158">
        <v>2035</v>
      </c>
      <c r="F1035" s="158"/>
      <c r="G1035" s="249"/>
    </row>
    <row r="1036" spans="1:7" x14ac:dyDescent="0.2">
      <c r="A1036" s="158"/>
      <c r="B1036" s="158"/>
      <c r="C1036" s="158"/>
      <c r="D1036" s="158">
        <v>2026</v>
      </c>
      <c r="E1036" s="158">
        <v>2036</v>
      </c>
      <c r="F1036" s="158"/>
      <c r="G1036" s="249"/>
    </row>
    <row r="1037" spans="1:7" x14ac:dyDescent="0.2">
      <c r="A1037" s="158"/>
      <c r="B1037" s="158"/>
      <c r="C1037" s="158"/>
      <c r="D1037" s="158">
        <v>2027</v>
      </c>
      <c r="E1037" s="158">
        <v>2037</v>
      </c>
      <c r="F1037" s="158"/>
      <c r="G1037" s="249"/>
    </row>
    <row r="1038" spans="1:7" x14ac:dyDescent="0.2">
      <c r="A1038" s="158"/>
      <c r="B1038" s="158"/>
      <c r="C1038" s="158"/>
      <c r="D1038" s="158">
        <v>2028</v>
      </c>
      <c r="E1038" s="158">
        <v>2038</v>
      </c>
      <c r="F1038" s="158"/>
      <c r="G1038" s="249"/>
    </row>
    <row r="1039" spans="1:7" x14ac:dyDescent="0.2">
      <c r="A1039" s="158"/>
      <c r="B1039" s="158"/>
      <c r="C1039" s="158"/>
      <c r="D1039" s="158">
        <v>2029</v>
      </c>
      <c r="E1039" s="158">
        <v>2039</v>
      </c>
      <c r="F1039" s="158"/>
      <c r="G1039" s="249"/>
    </row>
    <row r="1040" spans="1:7" x14ac:dyDescent="0.2">
      <c r="A1040" s="158"/>
      <c r="B1040" s="158"/>
      <c r="C1040" s="158"/>
      <c r="D1040" s="158">
        <v>2030</v>
      </c>
      <c r="E1040" s="158">
        <v>2040</v>
      </c>
      <c r="F1040" s="158"/>
      <c r="G1040" s="249"/>
    </row>
    <row r="1041" spans="1:7" x14ac:dyDescent="0.2">
      <c r="A1041" s="158"/>
      <c r="B1041" s="158"/>
      <c r="C1041" s="158"/>
      <c r="D1041" s="158"/>
      <c r="E1041" s="158">
        <v>2041</v>
      </c>
      <c r="F1041" s="158"/>
      <c r="G1041" s="249"/>
    </row>
    <row r="1042" spans="1:7" x14ac:dyDescent="0.2">
      <c r="A1042" s="158"/>
      <c r="B1042" s="158"/>
      <c r="C1042" s="158"/>
      <c r="D1042" s="158"/>
      <c r="E1042" s="158">
        <v>2042</v>
      </c>
      <c r="F1042" s="158"/>
      <c r="G1042" s="249"/>
    </row>
    <row r="1043" spans="1:7" x14ac:dyDescent="0.2">
      <c r="A1043" s="158"/>
      <c r="B1043" s="158"/>
      <c r="C1043" s="158"/>
      <c r="D1043" s="158"/>
      <c r="E1043" s="158">
        <v>2043</v>
      </c>
      <c r="F1043" s="158"/>
      <c r="G1043" s="249"/>
    </row>
    <row r="1044" spans="1:7" x14ac:dyDescent="0.2">
      <c r="A1044" s="158"/>
      <c r="B1044" s="158"/>
      <c r="C1044" s="158"/>
      <c r="D1044" s="158"/>
      <c r="E1044" s="158">
        <v>2044</v>
      </c>
      <c r="F1044" s="158"/>
      <c r="G1044" s="249"/>
    </row>
    <row r="1045" spans="1:7" x14ac:dyDescent="0.2">
      <c r="A1045" s="158"/>
      <c r="B1045" s="158"/>
      <c r="C1045" s="158"/>
      <c r="D1045" s="158"/>
      <c r="E1045" s="158">
        <v>2045</v>
      </c>
      <c r="F1045" s="158"/>
      <c r="G1045" s="249"/>
    </row>
    <row r="1046" spans="1:7" x14ac:dyDescent="0.2">
      <c r="A1046" s="158"/>
      <c r="B1046" s="158"/>
      <c r="C1046" s="158"/>
      <c r="D1046" s="158"/>
      <c r="E1046" s="158">
        <v>2046</v>
      </c>
      <c r="F1046" s="158"/>
      <c r="G1046" s="249"/>
    </row>
    <row r="1047" spans="1:7" x14ac:dyDescent="0.2">
      <c r="A1047" s="158"/>
      <c r="B1047" s="158"/>
      <c r="C1047" s="158"/>
      <c r="D1047" s="158"/>
      <c r="E1047" s="158">
        <v>2047</v>
      </c>
      <c r="F1047" s="158"/>
      <c r="G1047" s="249"/>
    </row>
    <row r="1048" spans="1:7" x14ac:dyDescent="0.2">
      <c r="A1048" s="158"/>
      <c r="B1048" s="158"/>
      <c r="C1048" s="158"/>
      <c r="D1048" s="158"/>
      <c r="E1048" s="158">
        <v>2048</v>
      </c>
      <c r="F1048" s="158"/>
      <c r="G1048" s="249"/>
    </row>
    <row r="1049" spans="1:7" x14ac:dyDescent="0.2">
      <c r="A1049" s="158"/>
      <c r="B1049" s="158"/>
      <c r="C1049" s="158"/>
      <c r="D1049" s="158"/>
      <c r="E1049" s="158">
        <v>2049</v>
      </c>
      <c r="F1049" s="158"/>
      <c r="G1049" s="249"/>
    </row>
    <row r="1050" spans="1:7" x14ac:dyDescent="0.2">
      <c r="A1050" s="158"/>
      <c r="B1050" s="158"/>
      <c r="C1050" s="158"/>
      <c r="D1050" s="158"/>
      <c r="E1050" s="158">
        <v>2050</v>
      </c>
      <c r="F1050" s="158"/>
      <c r="G1050" s="249"/>
    </row>
  </sheetData>
  <mergeCells count="98">
    <mergeCell ref="W118:W120"/>
    <mergeCell ref="P103:W103"/>
    <mergeCell ref="W104:W105"/>
    <mergeCell ref="W106:W108"/>
    <mergeCell ref="W109:W111"/>
    <mergeCell ref="W112:W114"/>
    <mergeCell ref="W115:W117"/>
    <mergeCell ref="S118:S120"/>
    <mergeCell ref="T118:T120"/>
    <mergeCell ref="U118:U120"/>
    <mergeCell ref="V118:V120"/>
    <mergeCell ref="R118:R120"/>
    <mergeCell ref="R115:R117"/>
    <mergeCell ref="S115:S117"/>
    <mergeCell ref="T109:T111"/>
    <mergeCell ref="U109:U111"/>
    <mergeCell ref="B133:C134"/>
    <mergeCell ref="D133:D134"/>
    <mergeCell ref="E133:H133"/>
    <mergeCell ref="B135:C135"/>
    <mergeCell ref="B126:C126"/>
    <mergeCell ref="B127:C127"/>
    <mergeCell ref="B128:C128"/>
    <mergeCell ref="B129:C129"/>
    <mergeCell ref="B130:C130"/>
    <mergeCell ref="R123:R125"/>
    <mergeCell ref="D124:D125"/>
    <mergeCell ref="E124:H124"/>
    <mergeCell ref="J124:J125"/>
    <mergeCell ref="K124:N124"/>
    <mergeCell ref="B123:C125"/>
    <mergeCell ref="D123:I123"/>
    <mergeCell ref="J123:O123"/>
    <mergeCell ref="P123:P125"/>
    <mergeCell ref="Q123:Q125"/>
    <mergeCell ref="B118:B120"/>
    <mergeCell ref="P118:P120"/>
    <mergeCell ref="Q118:Q120"/>
    <mergeCell ref="B115:B117"/>
    <mergeCell ref="P115:P117"/>
    <mergeCell ref="Q115:Q117"/>
    <mergeCell ref="U112:U114"/>
    <mergeCell ref="V112:V114"/>
    <mergeCell ref="S109:S111"/>
    <mergeCell ref="D120:I120"/>
    <mergeCell ref="D117:I117"/>
    <mergeCell ref="T115:T117"/>
    <mergeCell ref="U115:U117"/>
    <mergeCell ref="V115:V117"/>
    <mergeCell ref="D111:I111"/>
    <mergeCell ref="S112:S114"/>
    <mergeCell ref="T112:T114"/>
    <mergeCell ref="B112:B114"/>
    <mergeCell ref="P112:P114"/>
    <mergeCell ref="Q112:Q114"/>
    <mergeCell ref="R112:R114"/>
    <mergeCell ref="D114:I114"/>
    <mergeCell ref="B109:B111"/>
    <mergeCell ref="P109:P111"/>
    <mergeCell ref="Q109:Q111"/>
    <mergeCell ref="R109:R111"/>
    <mergeCell ref="V109:V111"/>
    <mergeCell ref="T106:T108"/>
    <mergeCell ref="U106:U108"/>
    <mergeCell ref="V106:V108"/>
    <mergeCell ref="D108:I108"/>
    <mergeCell ref="E104:H104"/>
    <mergeCell ref="K104:N104"/>
    <mergeCell ref="P104:P105"/>
    <mergeCell ref="Q104:Q105"/>
    <mergeCell ref="R104:R105"/>
    <mergeCell ref="S104:S105"/>
    <mergeCell ref="T104:T105"/>
    <mergeCell ref="U104:V104"/>
    <mergeCell ref="B106:B108"/>
    <mergeCell ref="P106:P108"/>
    <mergeCell ref="Q106:Q108"/>
    <mergeCell ref="R106:R108"/>
    <mergeCell ref="S106:S108"/>
    <mergeCell ref="B103:C105"/>
    <mergeCell ref="D103:I103"/>
    <mergeCell ref="J103:O103"/>
    <mergeCell ref="D104:D105"/>
    <mergeCell ref="J104:J105"/>
    <mergeCell ref="AC13:AO31"/>
    <mergeCell ref="AC35:AO53"/>
    <mergeCell ref="AC12:AO12"/>
    <mergeCell ref="AC34:AO34"/>
    <mergeCell ref="B99:C99"/>
    <mergeCell ref="E97:H97"/>
    <mergeCell ref="B18:B19"/>
    <mergeCell ref="C18:C19"/>
    <mergeCell ref="D18:G18"/>
    <mergeCell ref="B4:B5"/>
    <mergeCell ref="C4:C5"/>
    <mergeCell ref="D4:G4"/>
    <mergeCell ref="B97:C98"/>
    <mergeCell ref="D97:D98"/>
  </mergeCells>
  <dataValidations count="7">
    <dataValidation type="list" allowBlank="1" showInputMessage="1" showErrorMessage="1" sqref="D108 D120 D117 D114 D111">
      <formula1>$AM$1:$AM$2</formula1>
    </dataValidation>
    <dataValidation type="list" allowBlank="1" showInputMessage="1" showErrorMessage="1" sqref="Q106:Q120">
      <formula1>$A$1000:$A$1008</formula1>
    </dataValidation>
    <dataValidation type="list" allowBlank="1" showInputMessage="1" showErrorMessage="1" sqref="R106:R120">
      <formula1>$B$1000:$B$1011</formula1>
    </dataValidation>
    <dataValidation type="list" allowBlank="1" showInputMessage="1" showErrorMessage="1" sqref="S106:S120">
      <formula1>$C$1000:$C$1003</formula1>
    </dataValidation>
    <dataValidation type="list" allowBlank="1" showInputMessage="1" showErrorMessage="1" sqref="U106:U120">
      <formula1>$D$1000:$D$1040</formula1>
    </dataValidation>
    <dataValidation type="list" allowBlank="1" showInputMessage="1" showErrorMessage="1" sqref="V106:V120">
      <formula1>$E$1000:$E$1050</formula1>
    </dataValidation>
    <dataValidation type="list" allowBlank="1" showInputMessage="1" showErrorMessage="1" sqref="W106:W120">
      <formula1>$F$1000:$F$1004</formula1>
    </dataValidation>
  </dataValidations>
  <pageMargins left="0.7" right="0.7" top="0.75" bottom="0.75" header="0.3" footer="0.3"/>
  <pageSetup paperSize="9" orientation="portrait" r:id="rId1"/>
  <ignoredErrors>
    <ignoredError sqref="F28:F37 F41:F50 F54:F63 F67:F76 F80:F8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T1050"/>
  <sheetViews>
    <sheetView topLeftCell="A62" zoomScale="85" zoomScaleNormal="85" workbookViewId="0">
      <pane xSplit="3" topLeftCell="D1" activePane="topRight" state="frozen"/>
      <selection activeCell="Z13" sqref="Z13:AL31"/>
      <selection pane="topRight" activeCell="B67" sqref="B67"/>
    </sheetView>
  </sheetViews>
  <sheetFormatPr defaultColWidth="9.140625" defaultRowHeight="12.75" x14ac:dyDescent="0.2"/>
  <cols>
    <col min="1" max="1" width="5.7109375" style="130" customWidth="1"/>
    <col min="2" max="2" width="19.28515625" style="130" customWidth="1"/>
    <col min="3" max="3" width="17.5703125" style="130" customWidth="1"/>
    <col min="4" max="4" width="13.5703125" style="131" bestFit="1" customWidth="1"/>
    <col min="5" max="5" width="12.7109375" style="131" customWidth="1"/>
    <col min="6" max="6" width="12.7109375" style="130" customWidth="1"/>
    <col min="7" max="7" width="18" style="130" customWidth="1"/>
    <col min="8" max="8" width="12.7109375" style="130" customWidth="1"/>
    <col min="9" max="9" width="11.5703125" style="130" customWidth="1"/>
    <col min="10" max="10" width="16.140625" style="130" bestFit="1" customWidth="1"/>
    <col min="11" max="12" width="22" style="130" bestFit="1" customWidth="1"/>
    <col min="13" max="28" width="12.7109375" style="130" customWidth="1"/>
    <col min="29" max="29" width="15.7109375" style="130" customWidth="1"/>
    <col min="30" max="31" width="3.85546875" style="130" customWidth="1"/>
    <col min="32" max="32" width="4.140625" style="132" customWidth="1"/>
    <col min="33" max="33" width="9.140625" style="153"/>
    <col min="34" max="16384" width="9.140625" style="130"/>
  </cols>
  <sheetData>
    <row r="1" spans="1:46" ht="13.15" x14ac:dyDescent="0.25">
      <c r="AG1" s="133" t="s">
        <v>181</v>
      </c>
      <c r="AH1" s="134"/>
      <c r="AT1" s="135" t="s">
        <v>266</v>
      </c>
    </row>
    <row r="2" spans="1:46" s="136" customFormat="1" ht="15.6" x14ac:dyDescent="0.3">
      <c r="B2" s="121" t="s">
        <v>56</v>
      </c>
      <c r="D2" s="137"/>
      <c r="E2" s="137"/>
      <c r="AF2" s="138"/>
      <c r="AG2" s="139" t="s">
        <v>174</v>
      </c>
      <c r="AT2" s="140" t="s">
        <v>269</v>
      </c>
    </row>
    <row r="3" spans="1:46" s="136" customFormat="1" ht="15.75" customHeight="1" x14ac:dyDescent="0.2">
      <c r="D3" s="137"/>
      <c r="E3" s="137"/>
      <c r="AF3" s="138"/>
      <c r="AG3" s="139" t="s">
        <v>175</v>
      </c>
    </row>
    <row r="4" spans="1:46" s="136" customFormat="1" x14ac:dyDescent="0.2">
      <c r="A4" s="89"/>
      <c r="B4" s="394" t="s">
        <v>155</v>
      </c>
      <c r="C4" s="394" t="s">
        <v>2</v>
      </c>
      <c r="D4" s="408" t="s">
        <v>4</v>
      </c>
      <c r="E4" s="409"/>
      <c r="F4" s="410"/>
      <c r="G4" s="122"/>
      <c r="H4" s="123" t="s">
        <v>277</v>
      </c>
      <c r="I4" s="89"/>
      <c r="J4" s="89"/>
      <c r="K4" s="89"/>
      <c r="AF4" s="138"/>
      <c r="AG4" s="139" t="s">
        <v>176</v>
      </c>
    </row>
    <row r="5" spans="1:46" s="136" customFormat="1" x14ac:dyDescent="0.2">
      <c r="A5" s="89"/>
      <c r="B5" s="394"/>
      <c r="C5" s="394"/>
      <c r="D5" s="123" t="s">
        <v>10</v>
      </c>
      <c r="E5" s="123" t="s">
        <v>12</v>
      </c>
      <c r="F5" s="123" t="s">
        <v>13</v>
      </c>
      <c r="G5" s="123" t="s">
        <v>14</v>
      </c>
      <c r="H5" s="123" t="s">
        <v>16</v>
      </c>
      <c r="I5" s="89"/>
      <c r="J5" s="89"/>
      <c r="K5" s="89"/>
      <c r="AF5" s="138"/>
      <c r="AG5" s="139" t="s">
        <v>177</v>
      </c>
    </row>
    <row r="6" spans="1:46" s="136" customFormat="1" ht="15" customHeight="1" x14ac:dyDescent="0.2">
      <c r="A6" s="89"/>
      <c r="B6" s="122" t="s">
        <v>43</v>
      </c>
      <c r="C6" s="123" t="s">
        <v>34</v>
      </c>
      <c r="D6" s="123" t="s">
        <v>35</v>
      </c>
      <c r="E6" s="123" t="s">
        <v>35</v>
      </c>
      <c r="F6" s="123" t="s">
        <v>35</v>
      </c>
      <c r="G6" s="123" t="s">
        <v>35</v>
      </c>
      <c r="H6" s="123" t="s">
        <v>35</v>
      </c>
      <c r="I6" s="89"/>
      <c r="J6" s="89"/>
      <c r="K6" s="89"/>
      <c r="AF6" s="138"/>
      <c r="AG6" s="139" t="s">
        <v>178</v>
      </c>
    </row>
    <row r="7" spans="1:46" s="136" customFormat="1" x14ac:dyDescent="0.2">
      <c r="A7" s="89"/>
      <c r="B7" s="50" t="s">
        <v>133</v>
      </c>
      <c r="C7" s="63"/>
      <c r="D7" s="63"/>
      <c r="E7" s="63"/>
      <c r="F7" s="63"/>
      <c r="G7" s="63"/>
      <c r="H7" s="124"/>
      <c r="I7" s="89"/>
      <c r="J7" s="89"/>
      <c r="K7" s="89"/>
      <c r="AF7" s="138"/>
      <c r="AG7" s="139" t="s">
        <v>179</v>
      </c>
    </row>
    <row r="8" spans="1:46" s="136" customFormat="1" x14ac:dyDescent="0.2">
      <c r="A8" s="89"/>
      <c r="B8" s="50" t="s">
        <v>134</v>
      </c>
      <c r="C8" s="63"/>
      <c r="D8" s="63"/>
      <c r="E8" s="63"/>
      <c r="F8" s="63"/>
      <c r="G8" s="63"/>
      <c r="H8" s="124"/>
      <c r="I8" s="89"/>
      <c r="J8" s="89"/>
      <c r="K8" s="89"/>
      <c r="AF8" s="138"/>
      <c r="AG8" s="139" t="s">
        <v>180</v>
      </c>
    </row>
    <row r="9" spans="1:46" s="136" customFormat="1" ht="13.15" x14ac:dyDescent="0.25">
      <c r="A9" s="89"/>
      <c r="B9" s="50" t="s">
        <v>135</v>
      </c>
      <c r="C9" s="63"/>
      <c r="D9" s="63"/>
      <c r="E9" s="63"/>
      <c r="F9" s="63"/>
      <c r="G9" s="63"/>
      <c r="H9" s="124"/>
      <c r="I9" s="89"/>
      <c r="J9" s="89"/>
      <c r="K9" s="89"/>
      <c r="AF9" s="138"/>
      <c r="AG9" s="139"/>
    </row>
    <row r="10" spans="1:46" s="136" customFormat="1" ht="13.15" x14ac:dyDescent="0.25">
      <c r="A10" s="89"/>
      <c r="B10" s="50" t="s">
        <v>136</v>
      </c>
      <c r="C10" s="63"/>
      <c r="D10" s="63"/>
      <c r="E10" s="63"/>
      <c r="F10" s="63"/>
      <c r="G10" s="63"/>
      <c r="H10" s="124"/>
      <c r="I10" s="89"/>
      <c r="J10" s="89"/>
      <c r="K10" s="89"/>
      <c r="AF10" s="138"/>
      <c r="AG10" s="141" t="s">
        <v>301</v>
      </c>
    </row>
    <row r="11" spans="1:46" s="136" customFormat="1" ht="13.15" x14ac:dyDescent="0.25">
      <c r="A11" s="89"/>
      <c r="B11" s="50" t="s">
        <v>137</v>
      </c>
      <c r="C11" s="63"/>
      <c r="D11" s="63"/>
      <c r="E11" s="63"/>
      <c r="F11" s="63"/>
      <c r="G11" s="63"/>
      <c r="H11" s="124"/>
      <c r="I11" s="89"/>
      <c r="J11" s="89"/>
      <c r="K11" s="89"/>
      <c r="AF11" s="138"/>
      <c r="AG11" s="139"/>
    </row>
    <row r="12" spans="1:46" s="136" customFormat="1" ht="13.15" x14ac:dyDescent="0.25">
      <c r="A12" s="89"/>
      <c r="B12" s="50" t="s">
        <v>138</v>
      </c>
      <c r="C12" s="63"/>
      <c r="D12" s="63"/>
      <c r="E12" s="63"/>
      <c r="F12" s="63"/>
      <c r="G12" s="63"/>
      <c r="H12" s="124"/>
      <c r="I12" s="89"/>
      <c r="J12" s="89"/>
      <c r="K12" s="89"/>
      <c r="AF12" s="138"/>
      <c r="AG12" s="329" t="s">
        <v>182</v>
      </c>
      <c r="AH12" s="329"/>
      <c r="AI12" s="329"/>
      <c r="AJ12" s="329"/>
      <c r="AK12" s="329"/>
      <c r="AL12" s="329"/>
      <c r="AM12" s="329"/>
      <c r="AN12" s="329"/>
      <c r="AO12" s="329"/>
      <c r="AP12" s="329"/>
      <c r="AQ12" s="329"/>
      <c r="AR12" s="329"/>
      <c r="AS12" s="329"/>
    </row>
    <row r="13" spans="1:46" s="136" customFormat="1" x14ac:dyDescent="0.2">
      <c r="A13" s="89"/>
      <c r="B13" s="50" t="s">
        <v>139</v>
      </c>
      <c r="C13" s="63"/>
      <c r="D13" s="63"/>
      <c r="E13" s="63"/>
      <c r="F13" s="63"/>
      <c r="G13" s="63"/>
      <c r="H13" s="124"/>
      <c r="I13" s="89"/>
      <c r="J13" s="89"/>
      <c r="K13" s="89"/>
      <c r="AF13" s="138"/>
      <c r="AG13" s="330" t="s">
        <v>183</v>
      </c>
      <c r="AH13" s="330"/>
      <c r="AI13" s="330"/>
      <c r="AJ13" s="330"/>
      <c r="AK13" s="330"/>
      <c r="AL13" s="330"/>
      <c r="AM13" s="330"/>
      <c r="AN13" s="330"/>
      <c r="AO13" s="330"/>
      <c r="AP13" s="330"/>
      <c r="AQ13" s="330"/>
      <c r="AR13" s="330"/>
      <c r="AS13" s="330"/>
    </row>
    <row r="14" spans="1:46" s="136" customFormat="1" x14ac:dyDescent="0.2">
      <c r="A14" s="89"/>
      <c r="B14" s="50" t="s">
        <v>140</v>
      </c>
      <c r="C14" s="63"/>
      <c r="D14" s="63"/>
      <c r="E14" s="63"/>
      <c r="F14" s="63"/>
      <c r="G14" s="63"/>
      <c r="H14" s="124"/>
      <c r="I14" s="89"/>
      <c r="J14" s="89"/>
      <c r="K14" s="89"/>
      <c r="AF14" s="138"/>
      <c r="AG14" s="330"/>
      <c r="AH14" s="330"/>
      <c r="AI14" s="330"/>
      <c r="AJ14" s="330"/>
      <c r="AK14" s="330"/>
      <c r="AL14" s="330"/>
      <c r="AM14" s="330"/>
      <c r="AN14" s="330"/>
      <c r="AO14" s="330"/>
      <c r="AP14" s="330"/>
      <c r="AQ14" s="330"/>
      <c r="AR14" s="330"/>
      <c r="AS14" s="330"/>
    </row>
    <row r="15" spans="1:46" s="136" customFormat="1" x14ac:dyDescent="0.2">
      <c r="A15" s="89"/>
      <c r="B15" s="50" t="s">
        <v>141</v>
      </c>
      <c r="C15" s="63"/>
      <c r="D15" s="63"/>
      <c r="E15" s="63"/>
      <c r="F15" s="63"/>
      <c r="G15" s="63"/>
      <c r="H15" s="124"/>
      <c r="I15" s="89"/>
      <c r="J15" s="89"/>
      <c r="K15" s="89"/>
      <c r="AF15" s="138"/>
      <c r="AG15" s="330"/>
      <c r="AH15" s="330"/>
      <c r="AI15" s="330"/>
      <c r="AJ15" s="330"/>
      <c r="AK15" s="330"/>
      <c r="AL15" s="330"/>
      <c r="AM15" s="330"/>
      <c r="AN15" s="330"/>
      <c r="AO15" s="330"/>
      <c r="AP15" s="330"/>
      <c r="AQ15" s="330"/>
      <c r="AR15" s="330"/>
      <c r="AS15" s="330"/>
    </row>
    <row r="16" spans="1:46" s="136" customFormat="1" x14ac:dyDescent="0.2">
      <c r="A16" s="89"/>
      <c r="B16" s="50" t="s">
        <v>142</v>
      </c>
      <c r="C16" s="63"/>
      <c r="D16" s="63"/>
      <c r="E16" s="63"/>
      <c r="F16" s="63"/>
      <c r="G16" s="63"/>
      <c r="H16" s="124"/>
      <c r="I16" s="89"/>
      <c r="J16" s="89"/>
      <c r="K16" s="89"/>
      <c r="AF16" s="138"/>
      <c r="AG16" s="330"/>
      <c r="AH16" s="330"/>
      <c r="AI16" s="330"/>
      <c r="AJ16" s="330"/>
      <c r="AK16" s="330"/>
      <c r="AL16" s="330"/>
      <c r="AM16" s="330"/>
      <c r="AN16" s="330"/>
      <c r="AO16" s="330"/>
      <c r="AP16" s="330"/>
      <c r="AQ16" s="330"/>
      <c r="AR16" s="330"/>
      <c r="AS16" s="330"/>
    </row>
    <row r="17" spans="1:45" s="136" customFormat="1" ht="15.75" customHeight="1" x14ac:dyDescent="0.2">
      <c r="A17" s="89"/>
      <c r="B17" s="142"/>
      <c r="C17" s="142"/>
      <c r="D17" s="143"/>
      <c r="E17" s="144"/>
      <c r="F17" s="89"/>
      <c r="G17" s="89"/>
      <c r="H17" s="89"/>
      <c r="I17" s="89"/>
      <c r="J17" s="89"/>
      <c r="K17" s="89"/>
      <c r="AF17" s="138"/>
      <c r="AG17" s="330"/>
      <c r="AH17" s="330"/>
      <c r="AI17" s="330"/>
      <c r="AJ17" s="330"/>
      <c r="AK17" s="330"/>
      <c r="AL17" s="330"/>
      <c r="AM17" s="330"/>
      <c r="AN17" s="330"/>
      <c r="AO17" s="330"/>
      <c r="AP17" s="330"/>
      <c r="AQ17" s="330"/>
      <c r="AR17" s="330"/>
      <c r="AS17" s="330"/>
    </row>
    <row r="18" spans="1:45" s="136" customFormat="1" ht="15.75" customHeight="1" x14ac:dyDescent="0.2">
      <c r="A18" s="89"/>
      <c r="B18" s="394" t="s">
        <v>156</v>
      </c>
      <c r="C18" s="394" t="s">
        <v>2</v>
      </c>
      <c r="D18" s="394" t="s">
        <v>4</v>
      </c>
      <c r="E18" s="394"/>
      <c r="F18" s="394"/>
      <c r="G18" s="394"/>
      <c r="H18" s="123" t="s">
        <v>277</v>
      </c>
      <c r="I18" s="89"/>
      <c r="J18" s="89"/>
      <c r="K18" s="89"/>
      <c r="AF18" s="138"/>
      <c r="AG18" s="330"/>
      <c r="AH18" s="330"/>
      <c r="AI18" s="330"/>
      <c r="AJ18" s="330"/>
      <c r="AK18" s="330"/>
      <c r="AL18" s="330"/>
      <c r="AM18" s="330"/>
      <c r="AN18" s="330"/>
      <c r="AO18" s="330"/>
      <c r="AP18" s="330"/>
      <c r="AQ18" s="330"/>
      <c r="AR18" s="330"/>
      <c r="AS18" s="330"/>
    </row>
    <row r="19" spans="1:45" s="136" customFormat="1" ht="15.75" customHeight="1" x14ac:dyDescent="0.2">
      <c r="A19" s="89"/>
      <c r="B19" s="394"/>
      <c r="C19" s="394"/>
      <c r="D19" s="123" t="s">
        <v>7</v>
      </c>
      <c r="E19" s="123" t="s">
        <v>8</v>
      </c>
      <c r="F19" s="123" t="s">
        <v>10</v>
      </c>
      <c r="G19" s="123" t="s">
        <v>11</v>
      </c>
      <c r="H19" s="123" t="s">
        <v>16</v>
      </c>
      <c r="I19" s="89"/>
      <c r="J19" s="89"/>
      <c r="K19" s="89"/>
      <c r="AF19" s="138"/>
      <c r="AG19" s="330"/>
      <c r="AH19" s="330"/>
      <c r="AI19" s="330"/>
      <c r="AJ19" s="330"/>
      <c r="AK19" s="330"/>
      <c r="AL19" s="330"/>
      <c r="AM19" s="330"/>
      <c r="AN19" s="330"/>
      <c r="AO19" s="330"/>
      <c r="AP19" s="330"/>
      <c r="AQ19" s="330"/>
      <c r="AR19" s="330"/>
      <c r="AS19" s="330"/>
    </row>
    <row r="20" spans="1:45" s="136" customFormat="1" ht="15.75" customHeight="1" x14ac:dyDescent="0.2">
      <c r="A20" s="89"/>
      <c r="B20" s="122" t="s">
        <v>43</v>
      </c>
      <c r="C20" s="123" t="s">
        <v>34</v>
      </c>
      <c r="D20" s="123" t="s">
        <v>36</v>
      </c>
      <c r="E20" s="123" t="s">
        <v>35</v>
      </c>
      <c r="F20" s="123" t="s">
        <v>35</v>
      </c>
      <c r="G20" s="123" t="s">
        <v>35</v>
      </c>
      <c r="H20" s="123" t="s">
        <v>35</v>
      </c>
      <c r="I20" s="89"/>
      <c r="J20" s="89"/>
      <c r="K20" s="89"/>
      <c r="AF20" s="138"/>
      <c r="AG20" s="330"/>
      <c r="AH20" s="330"/>
      <c r="AI20" s="330"/>
      <c r="AJ20" s="330"/>
      <c r="AK20" s="330"/>
      <c r="AL20" s="330"/>
      <c r="AM20" s="330"/>
      <c r="AN20" s="330"/>
      <c r="AO20" s="330"/>
      <c r="AP20" s="330"/>
      <c r="AQ20" s="330"/>
      <c r="AR20" s="330"/>
      <c r="AS20" s="330"/>
    </row>
    <row r="21" spans="1:45" s="136" customFormat="1" ht="15.75" customHeight="1" x14ac:dyDescent="0.2">
      <c r="A21" s="89"/>
      <c r="B21" s="50" t="s">
        <v>223</v>
      </c>
      <c r="C21" s="63"/>
      <c r="D21" s="63"/>
      <c r="E21" s="63"/>
      <c r="F21" s="63"/>
      <c r="G21" s="63"/>
      <c r="H21" s="124"/>
      <c r="I21" s="89"/>
      <c r="J21" s="89"/>
      <c r="K21" s="89"/>
      <c r="AF21" s="138"/>
      <c r="AG21" s="330"/>
      <c r="AH21" s="330"/>
      <c r="AI21" s="330"/>
      <c r="AJ21" s="330"/>
      <c r="AK21" s="330"/>
      <c r="AL21" s="330"/>
      <c r="AM21" s="330"/>
      <c r="AN21" s="330"/>
      <c r="AO21" s="330"/>
      <c r="AP21" s="330"/>
      <c r="AQ21" s="330"/>
      <c r="AR21" s="330"/>
      <c r="AS21" s="330"/>
    </row>
    <row r="22" spans="1:45" s="136" customFormat="1" ht="15.75" customHeight="1" x14ac:dyDescent="0.2">
      <c r="A22" s="89"/>
      <c r="B22" s="50" t="s">
        <v>134</v>
      </c>
      <c r="C22" s="63"/>
      <c r="D22" s="63"/>
      <c r="E22" s="63"/>
      <c r="F22" s="63"/>
      <c r="G22" s="63"/>
      <c r="H22" s="124"/>
      <c r="I22" s="89"/>
      <c r="J22" s="89"/>
      <c r="K22" s="89"/>
      <c r="AF22" s="138"/>
      <c r="AG22" s="330"/>
      <c r="AH22" s="330"/>
      <c r="AI22" s="330"/>
      <c r="AJ22" s="330"/>
      <c r="AK22" s="330"/>
      <c r="AL22" s="330"/>
      <c r="AM22" s="330"/>
      <c r="AN22" s="330"/>
      <c r="AO22" s="330"/>
      <c r="AP22" s="330"/>
      <c r="AQ22" s="330"/>
      <c r="AR22" s="330"/>
      <c r="AS22" s="330"/>
    </row>
    <row r="23" spans="1:45" s="136" customFormat="1" ht="15.75" customHeight="1" x14ac:dyDescent="0.2">
      <c r="A23" s="89"/>
      <c r="B23" s="50" t="s">
        <v>135</v>
      </c>
      <c r="C23" s="63"/>
      <c r="D23" s="63"/>
      <c r="E23" s="63"/>
      <c r="F23" s="63"/>
      <c r="G23" s="63"/>
      <c r="H23" s="124"/>
      <c r="I23" s="89"/>
      <c r="J23" s="89"/>
      <c r="K23" s="89"/>
      <c r="AF23" s="138"/>
      <c r="AG23" s="330"/>
      <c r="AH23" s="330"/>
      <c r="AI23" s="330"/>
      <c r="AJ23" s="330"/>
      <c r="AK23" s="330"/>
      <c r="AL23" s="330"/>
      <c r="AM23" s="330"/>
      <c r="AN23" s="330"/>
      <c r="AO23" s="330"/>
      <c r="AP23" s="330"/>
      <c r="AQ23" s="330"/>
      <c r="AR23" s="330"/>
      <c r="AS23" s="330"/>
    </row>
    <row r="24" spans="1:45" s="136" customFormat="1" ht="15.75" customHeight="1" x14ac:dyDescent="0.2">
      <c r="A24" s="89"/>
      <c r="B24" s="50" t="s">
        <v>136</v>
      </c>
      <c r="C24" s="63"/>
      <c r="D24" s="63"/>
      <c r="E24" s="63"/>
      <c r="F24" s="63"/>
      <c r="G24" s="63"/>
      <c r="H24" s="124"/>
      <c r="I24" s="89"/>
      <c r="J24" s="89"/>
      <c r="K24" s="89"/>
      <c r="AF24" s="138"/>
      <c r="AG24" s="330"/>
      <c r="AH24" s="330"/>
      <c r="AI24" s="330"/>
      <c r="AJ24" s="330"/>
      <c r="AK24" s="330"/>
      <c r="AL24" s="330"/>
      <c r="AM24" s="330"/>
      <c r="AN24" s="330"/>
      <c r="AO24" s="330"/>
      <c r="AP24" s="330"/>
      <c r="AQ24" s="330"/>
      <c r="AR24" s="330"/>
      <c r="AS24" s="330"/>
    </row>
    <row r="25" spans="1:45" s="136" customFormat="1" ht="15.75" customHeight="1" x14ac:dyDescent="0.2">
      <c r="A25" s="89"/>
      <c r="B25" s="50" t="s">
        <v>137</v>
      </c>
      <c r="C25" s="63"/>
      <c r="D25" s="63"/>
      <c r="E25" s="63"/>
      <c r="F25" s="63"/>
      <c r="G25" s="63"/>
      <c r="H25" s="124"/>
      <c r="I25" s="89"/>
      <c r="J25" s="89"/>
      <c r="K25" s="89"/>
      <c r="AF25" s="138"/>
      <c r="AG25" s="330"/>
      <c r="AH25" s="330"/>
      <c r="AI25" s="330"/>
      <c r="AJ25" s="330"/>
      <c r="AK25" s="330"/>
      <c r="AL25" s="330"/>
      <c r="AM25" s="330"/>
      <c r="AN25" s="330"/>
      <c r="AO25" s="330"/>
      <c r="AP25" s="330"/>
      <c r="AQ25" s="330"/>
      <c r="AR25" s="330"/>
      <c r="AS25" s="330"/>
    </row>
    <row r="26" spans="1:45" s="136" customFormat="1" ht="15.75" customHeight="1" x14ac:dyDescent="0.2">
      <c r="A26" s="89"/>
      <c r="B26" s="50" t="s">
        <v>138</v>
      </c>
      <c r="C26" s="63"/>
      <c r="D26" s="63"/>
      <c r="E26" s="63"/>
      <c r="F26" s="63"/>
      <c r="G26" s="63"/>
      <c r="H26" s="124"/>
      <c r="I26" s="89"/>
      <c r="J26" s="89"/>
      <c r="K26" s="89"/>
      <c r="AF26" s="138"/>
      <c r="AG26" s="330"/>
      <c r="AH26" s="330"/>
      <c r="AI26" s="330"/>
      <c r="AJ26" s="330"/>
      <c r="AK26" s="330"/>
      <c r="AL26" s="330"/>
      <c r="AM26" s="330"/>
      <c r="AN26" s="330"/>
      <c r="AO26" s="330"/>
      <c r="AP26" s="330"/>
      <c r="AQ26" s="330"/>
      <c r="AR26" s="330"/>
      <c r="AS26" s="330"/>
    </row>
    <row r="27" spans="1:45" s="136" customFormat="1" ht="15.75" customHeight="1" x14ac:dyDescent="0.2">
      <c r="A27" s="89"/>
      <c r="B27" s="50" t="s">
        <v>139</v>
      </c>
      <c r="C27" s="63"/>
      <c r="D27" s="63"/>
      <c r="E27" s="63"/>
      <c r="F27" s="63"/>
      <c r="G27" s="63"/>
      <c r="H27" s="124"/>
      <c r="I27" s="89"/>
      <c r="J27" s="89"/>
      <c r="K27" s="89"/>
      <c r="AF27" s="138"/>
      <c r="AG27" s="330"/>
      <c r="AH27" s="330"/>
      <c r="AI27" s="330"/>
      <c r="AJ27" s="330"/>
      <c r="AK27" s="330"/>
      <c r="AL27" s="330"/>
      <c r="AM27" s="330"/>
      <c r="AN27" s="330"/>
      <c r="AO27" s="330"/>
      <c r="AP27" s="330"/>
      <c r="AQ27" s="330"/>
      <c r="AR27" s="330"/>
      <c r="AS27" s="330"/>
    </row>
    <row r="28" spans="1:45" s="136" customFormat="1" ht="15.75" customHeight="1" x14ac:dyDescent="0.2">
      <c r="A28" s="89"/>
      <c r="B28" s="50" t="s">
        <v>140</v>
      </c>
      <c r="C28" s="63"/>
      <c r="D28" s="63"/>
      <c r="E28" s="63"/>
      <c r="F28" s="63"/>
      <c r="G28" s="63"/>
      <c r="H28" s="124"/>
      <c r="I28" s="89"/>
      <c r="J28" s="89"/>
      <c r="K28" s="89"/>
      <c r="AF28" s="138"/>
      <c r="AG28" s="330"/>
      <c r="AH28" s="330"/>
      <c r="AI28" s="330"/>
      <c r="AJ28" s="330"/>
      <c r="AK28" s="330"/>
      <c r="AL28" s="330"/>
      <c r="AM28" s="330"/>
      <c r="AN28" s="330"/>
      <c r="AO28" s="330"/>
      <c r="AP28" s="330"/>
      <c r="AQ28" s="330"/>
      <c r="AR28" s="330"/>
      <c r="AS28" s="330"/>
    </row>
    <row r="29" spans="1:45" s="136" customFormat="1" ht="15.75" customHeight="1" x14ac:dyDescent="0.2">
      <c r="A29" s="89"/>
      <c r="B29" s="50" t="s">
        <v>141</v>
      </c>
      <c r="C29" s="63"/>
      <c r="D29" s="63"/>
      <c r="E29" s="63"/>
      <c r="F29" s="63"/>
      <c r="G29" s="63"/>
      <c r="H29" s="124"/>
      <c r="I29" s="89"/>
      <c r="J29" s="89"/>
      <c r="K29" s="89"/>
      <c r="AF29" s="138"/>
      <c r="AG29" s="330"/>
      <c r="AH29" s="330"/>
      <c r="AI29" s="330"/>
      <c r="AJ29" s="330"/>
      <c r="AK29" s="330"/>
      <c r="AL29" s="330"/>
      <c r="AM29" s="330"/>
      <c r="AN29" s="330"/>
      <c r="AO29" s="330"/>
      <c r="AP29" s="330"/>
      <c r="AQ29" s="330"/>
      <c r="AR29" s="330"/>
      <c r="AS29" s="330"/>
    </row>
    <row r="30" spans="1:45" s="136" customFormat="1" ht="15.75" customHeight="1" x14ac:dyDescent="0.2">
      <c r="A30" s="89"/>
      <c r="B30" s="50" t="s">
        <v>142</v>
      </c>
      <c r="C30" s="63"/>
      <c r="D30" s="63"/>
      <c r="E30" s="63"/>
      <c r="F30" s="63"/>
      <c r="G30" s="63"/>
      <c r="H30" s="124"/>
      <c r="I30" s="89"/>
      <c r="J30" s="89"/>
      <c r="K30" s="89"/>
      <c r="AF30" s="138"/>
      <c r="AG30" s="330"/>
      <c r="AH30" s="330"/>
      <c r="AI30" s="330"/>
      <c r="AJ30" s="330"/>
      <c r="AK30" s="330"/>
      <c r="AL30" s="330"/>
      <c r="AM30" s="330"/>
      <c r="AN30" s="330"/>
      <c r="AO30" s="330"/>
      <c r="AP30" s="330"/>
      <c r="AQ30" s="330"/>
      <c r="AR30" s="330"/>
      <c r="AS30" s="330"/>
    </row>
    <row r="31" spans="1:45" s="136" customFormat="1" ht="15.75" customHeight="1" x14ac:dyDescent="0.2">
      <c r="B31" s="145"/>
      <c r="C31" s="145"/>
      <c r="D31" s="143"/>
      <c r="E31" s="137"/>
      <c r="AF31" s="138"/>
      <c r="AG31" s="330"/>
      <c r="AH31" s="330"/>
      <c r="AI31" s="330"/>
      <c r="AJ31" s="330"/>
      <c r="AK31" s="330"/>
      <c r="AL31" s="330"/>
      <c r="AM31" s="330"/>
      <c r="AN31" s="330"/>
      <c r="AO31" s="330"/>
      <c r="AP31" s="330"/>
      <c r="AQ31" s="330"/>
      <c r="AR31" s="330"/>
      <c r="AS31" s="330"/>
    </row>
    <row r="32" spans="1:45" s="136" customFormat="1" ht="15.75" customHeight="1" x14ac:dyDescent="0.2">
      <c r="B32" s="412" t="s">
        <v>59</v>
      </c>
      <c r="C32" s="412"/>
      <c r="D32" s="412" t="s">
        <v>2</v>
      </c>
      <c r="E32" s="414" t="s">
        <v>4</v>
      </c>
      <c r="F32" s="415"/>
      <c r="G32" s="415"/>
      <c r="H32" s="415"/>
      <c r="I32" s="415"/>
      <c r="J32" s="415"/>
      <c r="K32" s="416"/>
      <c r="L32" s="125" t="s">
        <v>277</v>
      </c>
      <c r="AF32" s="138"/>
      <c r="AG32" s="139"/>
    </row>
    <row r="33" spans="2:45" s="136" customFormat="1" ht="15.75" customHeight="1" x14ac:dyDescent="0.2">
      <c r="B33" s="412"/>
      <c r="C33" s="412"/>
      <c r="D33" s="412"/>
      <c r="E33" s="126" t="s">
        <v>7</v>
      </c>
      <c r="F33" s="126" t="s">
        <v>8</v>
      </c>
      <c r="G33" s="126" t="s">
        <v>10</v>
      </c>
      <c r="H33" s="126" t="s">
        <v>11</v>
      </c>
      <c r="I33" s="126" t="s">
        <v>12</v>
      </c>
      <c r="J33" s="126" t="s">
        <v>13</v>
      </c>
      <c r="K33" s="126" t="s">
        <v>14</v>
      </c>
      <c r="L33" s="126" t="s">
        <v>16</v>
      </c>
      <c r="AF33" s="138"/>
      <c r="AG33" s="139"/>
    </row>
    <row r="34" spans="2:45" s="136" customFormat="1" ht="15.75" customHeight="1" x14ac:dyDescent="0.25">
      <c r="B34" s="412" t="s">
        <v>43</v>
      </c>
      <c r="C34" s="412"/>
      <c r="D34" s="126" t="s">
        <v>46</v>
      </c>
      <c r="E34" s="126" t="s">
        <v>44</v>
      </c>
      <c r="F34" s="126" t="s">
        <v>45</v>
      </c>
      <c r="G34" s="126" t="s">
        <v>45</v>
      </c>
      <c r="H34" s="126" t="s">
        <v>45</v>
      </c>
      <c r="I34" s="126" t="s">
        <v>45</v>
      </c>
      <c r="J34" s="126" t="s">
        <v>45</v>
      </c>
      <c r="K34" s="126" t="s">
        <v>45</v>
      </c>
      <c r="L34" s="126" t="s">
        <v>45</v>
      </c>
      <c r="AF34" s="138"/>
      <c r="AG34" s="329" t="s">
        <v>184</v>
      </c>
      <c r="AH34" s="329"/>
      <c r="AI34" s="329"/>
      <c r="AJ34" s="329"/>
      <c r="AK34" s="329"/>
      <c r="AL34" s="329"/>
      <c r="AM34" s="329"/>
      <c r="AN34" s="329"/>
      <c r="AO34" s="329"/>
      <c r="AP34" s="329"/>
      <c r="AQ34" s="329"/>
      <c r="AR34" s="329"/>
      <c r="AS34" s="329"/>
    </row>
    <row r="35" spans="2:45" s="136" customFormat="1" ht="15.75" customHeight="1" x14ac:dyDescent="0.2">
      <c r="B35" s="413" t="s">
        <v>47</v>
      </c>
      <c r="C35" s="413"/>
      <c r="D35" s="127">
        <v>1</v>
      </c>
      <c r="E35" s="127"/>
      <c r="F35" s="127"/>
      <c r="G35" s="127"/>
      <c r="H35" s="127"/>
      <c r="I35" s="127"/>
      <c r="J35" s="127"/>
      <c r="K35" s="127"/>
      <c r="L35" s="127"/>
      <c r="AF35" s="138"/>
      <c r="AG35" s="330" t="s">
        <v>183</v>
      </c>
      <c r="AH35" s="330"/>
      <c r="AI35" s="330"/>
      <c r="AJ35" s="330"/>
      <c r="AK35" s="330"/>
      <c r="AL35" s="330"/>
      <c r="AM35" s="330"/>
      <c r="AN35" s="330"/>
      <c r="AO35" s="330"/>
      <c r="AP35" s="330"/>
      <c r="AQ35" s="330"/>
      <c r="AR35" s="330"/>
      <c r="AS35" s="330"/>
    </row>
    <row r="36" spans="2:45" s="136" customFormat="1" ht="15.75" customHeight="1" x14ac:dyDescent="0.2">
      <c r="B36" s="145"/>
      <c r="C36" s="145"/>
      <c r="D36" s="143"/>
      <c r="E36" s="137"/>
      <c r="AF36" s="138"/>
      <c r="AG36" s="330"/>
      <c r="AH36" s="330"/>
      <c r="AI36" s="330"/>
      <c r="AJ36" s="330"/>
      <c r="AK36" s="330"/>
      <c r="AL36" s="330"/>
      <c r="AM36" s="330"/>
      <c r="AN36" s="330"/>
      <c r="AO36" s="330"/>
      <c r="AP36" s="330"/>
      <c r="AQ36" s="330"/>
      <c r="AR36" s="330"/>
      <c r="AS36" s="330"/>
    </row>
    <row r="37" spans="2:45" s="136" customFormat="1" ht="21.75" customHeight="1" x14ac:dyDescent="0.2">
      <c r="B37" s="126" t="s">
        <v>159</v>
      </c>
      <c r="C37" s="126" t="s">
        <v>10</v>
      </c>
      <c r="D37" s="126"/>
      <c r="E37" s="137"/>
      <c r="AF37" s="138"/>
      <c r="AG37" s="330"/>
      <c r="AH37" s="330"/>
      <c r="AI37" s="330"/>
      <c r="AJ37" s="330"/>
      <c r="AK37" s="330"/>
      <c r="AL37" s="330"/>
      <c r="AM37" s="330"/>
      <c r="AN37" s="330"/>
      <c r="AO37" s="330"/>
      <c r="AP37" s="330"/>
      <c r="AQ37" s="330"/>
      <c r="AR37" s="330"/>
      <c r="AS37" s="330"/>
    </row>
    <row r="38" spans="2:45" s="136" customFormat="1" ht="15.75" customHeight="1" x14ac:dyDescent="0.2">
      <c r="B38" s="146" t="s">
        <v>48</v>
      </c>
      <c r="C38" s="147"/>
      <c r="D38" s="147"/>
      <c r="E38" s="137"/>
      <c r="AF38" s="138"/>
      <c r="AG38" s="330"/>
      <c r="AH38" s="330"/>
      <c r="AI38" s="330"/>
      <c r="AJ38" s="330"/>
      <c r="AK38" s="330"/>
      <c r="AL38" s="330"/>
      <c r="AM38" s="330"/>
      <c r="AN38" s="330"/>
      <c r="AO38" s="330"/>
      <c r="AP38" s="330"/>
      <c r="AQ38" s="330"/>
      <c r="AR38" s="330"/>
      <c r="AS38" s="330"/>
    </row>
    <row r="39" spans="2:45" s="136" customFormat="1" ht="15.75" customHeight="1" x14ac:dyDescent="0.2">
      <c r="B39" s="145"/>
      <c r="C39" s="145"/>
      <c r="D39" s="143"/>
      <c r="E39" s="137"/>
      <c r="AF39" s="138"/>
      <c r="AG39" s="330"/>
      <c r="AH39" s="330"/>
      <c r="AI39" s="330"/>
      <c r="AJ39" s="330"/>
      <c r="AK39" s="330"/>
      <c r="AL39" s="330"/>
      <c r="AM39" s="330"/>
      <c r="AN39" s="330"/>
      <c r="AO39" s="330"/>
      <c r="AP39" s="330"/>
      <c r="AQ39" s="330"/>
      <c r="AR39" s="330"/>
      <c r="AS39" s="330"/>
    </row>
    <row r="40" spans="2:45" s="136" customFormat="1" ht="15.75" customHeight="1" x14ac:dyDescent="0.2">
      <c r="B40" s="145"/>
      <c r="C40" s="145"/>
      <c r="D40" s="143"/>
      <c r="E40" s="137"/>
      <c r="AF40" s="138"/>
      <c r="AG40" s="330"/>
      <c r="AH40" s="330"/>
      <c r="AI40" s="330"/>
      <c r="AJ40" s="330"/>
      <c r="AK40" s="330"/>
      <c r="AL40" s="330"/>
      <c r="AM40" s="330"/>
      <c r="AN40" s="330"/>
      <c r="AO40" s="330"/>
      <c r="AP40" s="330"/>
      <c r="AQ40" s="330"/>
      <c r="AR40" s="330"/>
      <c r="AS40" s="330"/>
    </row>
    <row r="41" spans="2:45" s="136" customFormat="1" ht="15.75" customHeight="1" x14ac:dyDescent="0.25">
      <c r="B41" s="121" t="s">
        <v>58</v>
      </c>
      <c r="C41" s="145"/>
      <c r="D41" s="143"/>
      <c r="E41" s="137"/>
      <c r="AF41" s="138"/>
      <c r="AG41" s="330"/>
      <c r="AH41" s="330"/>
      <c r="AI41" s="330"/>
      <c r="AJ41" s="330"/>
      <c r="AK41" s="330"/>
      <c r="AL41" s="330"/>
      <c r="AM41" s="330"/>
      <c r="AN41" s="330"/>
      <c r="AO41" s="330"/>
      <c r="AP41" s="330"/>
      <c r="AQ41" s="330"/>
      <c r="AR41" s="330"/>
      <c r="AS41" s="330"/>
    </row>
    <row r="42" spans="2:45" s="136" customFormat="1" ht="15.75" customHeight="1" x14ac:dyDescent="0.2">
      <c r="B42" s="145"/>
      <c r="C42" s="145"/>
      <c r="D42" s="143"/>
      <c r="E42" s="137"/>
      <c r="AF42" s="138"/>
      <c r="AG42" s="330"/>
      <c r="AH42" s="330"/>
      <c r="AI42" s="330"/>
      <c r="AJ42" s="330"/>
      <c r="AK42" s="330"/>
      <c r="AL42" s="330"/>
      <c r="AM42" s="330"/>
      <c r="AN42" s="330"/>
      <c r="AO42" s="330"/>
      <c r="AP42" s="330"/>
      <c r="AQ42" s="330"/>
      <c r="AR42" s="330"/>
      <c r="AS42" s="330"/>
    </row>
    <row r="43" spans="2:45" ht="15" customHeight="1" x14ac:dyDescent="0.2">
      <c r="B43" s="420" t="s">
        <v>149</v>
      </c>
      <c r="C43" s="420"/>
      <c r="D43" s="411" t="s">
        <v>2</v>
      </c>
      <c r="E43" s="418" t="s">
        <v>4</v>
      </c>
      <c r="F43" s="419"/>
      <c r="G43" s="419"/>
      <c r="H43" s="419"/>
      <c r="I43" s="419"/>
      <c r="J43" s="419"/>
      <c r="K43" s="411"/>
      <c r="L43" s="78" t="s">
        <v>277</v>
      </c>
      <c r="AG43" s="330"/>
      <c r="AH43" s="330"/>
      <c r="AI43" s="330"/>
      <c r="AJ43" s="330"/>
      <c r="AK43" s="330"/>
      <c r="AL43" s="330"/>
      <c r="AM43" s="330"/>
      <c r="AN43" s="330"/>
      <c r="AO43" s="330"/>
      <c r="AP43" s="330"/>
      <c r="AQ43" s="330"/>
      <c r="AR43" s="330"/>
      <c r="AS43" s="330"/>
    </row>
    <row r="44" spans="2:45" x14ac:dyDescent="0.2">
      <c r="B44" s="420"/>
      <c r="C44" s="420"/>
      <c r="D44" s="411"/>
      <c r="E44" s="78" t="s">
        <v>7</v>
      </c>
      <c r="F44" s="78" t="s">
        <v>8</v>
      </c>
      <c r="G44" s="78" t="s">
        <v>10</v>
      </c>
      <c r="H44" s="78" t="s">
        <v>11</v>
      </c>
      <c r="I44" s="78" t="s">
        <v>12</v>
      </c>
      <c r="J44" s="78" t="s">
        <v>13</v>
      </c>
      <c r="K44" s="78" t="s">
        <v>14</v>
      </c>
      <c r="L44" s="78" t="s">
        <v>16</v>
      </c>
      <c r="AG44" s="330"/>
      <c r="AH44" s="330"/>
      <c r="AI44" s="330"/>
      <c r="AJ44" s="330"/>
      <c r="AK44" s="330"/>
      <c r="AL44" s="330"/>
      <c r="AM44" s="330"/>
      <c r="AN44" s="330"/>
      <c r="AO44" s="330"/>
      <c r="AP44" s="330"/>
      <c r="AQ44" s="330"/>
      <c r="AR44" s="330"/>
      <c r="AS44" s="330"/>
    </row>
    <row r="45" spans="2:45" x14ac:dyDescent="0.2">
      <c r="B45" s="299" t="s">
        <v>34</v>
      </c>
      <c r="C45" s="299"/>
      <c r="D45" s="148">
        <f>SUM(C7:C16,C21:C30)*D35</f>
        <v>0</v>
      </c>
      <c r="E45" s="148">
        <f>SUM(D21:D30)*E35</f>
        <v>0</v>
      </c>
      <c r="F45" s="148">
        <f>SUM(E21:E30)*F35</f>
        <v>0</v>
      </c>
      <c r="G45" s="148">
        <f>(SUM(D7:D16,F21:F30)*G35)*(1-C38)</f>
        <v>0</v>
      </c>
      <c r="H45" s="148">
        <f>(SUM(G21:G30)*H35)*(1-D38)</f>
        <v>0</v>
      </c>
      <c r="I45" s="148">
        <f>SUM(E7:E16)*I35</f>
        <v>0</v>
      </c>
      <c r="J45" s="148">
        <f>SUM(F7:F16)*J35</f>
        <v>0</v>
      </c>
      <c r="K45" s="148">
        <f>SUM(G7:G16)*K35</f>
        <v>0</v>
      </c>
      <c r="L45" s="148">
        <f>(SUM(D7:D16,F21:F30)*G35)*C38+(SUM(G21:G30)*H35)*D38</f>
        <v>0</v>
      </c>
      <c r="AG45" s="330"/>
      <c r="AH45" s="330"/>
      <c r="AI45" s="330"/>
      <c r="AJ45" s="330"/>
      <c r="AK45" s="330"/>
      <c r="AL45" s="330"/>
      <c r="AM45" s="330"/>
      <c r="AN45" s="330"/>
      <c r="AO45" s="330"/>
      <c r="AP45" s="330"/>
      <c r="AQ45" s="330"/>
      <c r="AR45" s="330"/>
      <c r="AS45" s="330"/>
    </row>
    <row r="46" spans="2:45" x14ac:dyDescent="0.2">
      <c r="AG46" s="330"/>
      <c r="AH46" s="330"/>
      <c r="AI46" s="330"/>
      <c r="AJ46" s="330"/>
      <c r="AK46" s="330"/>
      <c r="AL46" s="330"/>
      <c r="AM46" s="330"/>
      <c r="AN46" s="330"/>
      <c r="AO46" s="330"/>
      <c r="AP46" s="330"/>
      <c r="AQ46" s="330"/>
      <c r="AR46" s="330"/>
      <c r="AS46" s="330"/>
    </row>
    <row r="47" spans="2:45" x14ac:dyDescent="0.2">
      <c r="AG47" s="330"/>
      <c r="AH47" s="330"/>
      <c r="AI47" s="330"/>
      <c r="AJ47" s="330"/>
      <c r="AK47" s="330"/>
      <c r="AL47" s="330"/>
      <c r="AM47" s="330"/>
      <c r="AN47" s="330"/>
      <c r="AO47" s="330"/>
      <c r="AP47" s="330"/>
      <c r="AQ47" s="330"/>
      <c r="AR47" s="330"/>
      <c r="AS47" s="330"/>
    </row>
    <row r="48" spans="2:45" ht="15.75" x14ac:dyDescent="0.25">
      <c r="B48" s="117" t="s">
        <v>268</v>
      </c>
      <c r="D48" s="130"/>
      <c r="E48" s="130"/>
      <c r="G48" s="149"/>
      <c r="H48" s="149"/>
      <c r="AG48" s="330"/>
      <c r="AH48" s="330"/>
      <c r="AI48" s="330"/>
      <c r="AJ48" s="330"/>
      <c r="AK48" s="330"/>
      <c r="AL48" s="330"/>
      <c r="AM48" s="330"/>
      <c r="AN48" s="330"/>
      <c r="AO48" s="330"/>
      <c r="AP48" s="330"/>
      <c r="AQ48" s="330"/>
      <c r="AR48" s="330"/>
      <c r="AS48" s="330"/>
    </row>
    <row r="49" spans="2:45" ht="15" customHeight="1" x14ac:dyDescent="0.2">
      <c r="B49" s="333" t="s">
        <v>256</v>
      </c>
      <c r="C49" s="333"/>
      <c r="D49" s="303" t="s">
        <v>270</v>
      </c>
      <c r="E49" s="303"/>
      <c r="F49" s="303"/>
      <c r="G49" s="303"/>
      <c r="H49" s="303"/>
      <c r="I49" s="303"/>
      <c r="J49" s="303"/>
      <c r="K49" s="303"/>
      <c r="L49" s="303"/>
      <c r="M49" s="303" t="s">
        <v>200</v>
      </c>
      <c r="N49" s="303"/>
      <c r="O49" s="303"/>
      <c r="P49" s="303"/>
      <c r="Q49" s="303"/>
      <c r="R49" s="303"/>
      <c r="S49" s="303"/>
      <c r="T49" s="303"/>
      <c r="U49" s="303"/>
      <c r="V49" s="350" t="s">
        <v>271</v>
      </c>
      <c r="W49" s="350"/>
      <c r="X49" s="350"/>
      <c r="Y49" s="350"/>
      <c r="Z49" s="350"/>
      <c r="AA49" s="350"/>
      <c r="AB49" s="350"/>
      <c r="AC49" s="350"/>
      <c r="AE49" s="150"/>
      <c r="AG49" s="330"/>
      <c r="AH49" s="330"/>
      <c r="AI49" s="330"/>
      <c r="AJ49" s="330"/>
      <c r="AK49" s="330"/>
      <c r="AL49" s="330"/>
      <c r="AM49" s="330"/>
      <c r="AN49" s="330"/>
      <c r="AO49" s="330"/>
      <c r="AP49" s="330"/>
      <c r="AQ49" s="330"/>
      <c r="AR49" s="330"/>
      <c r="AS49" s="330"/>
    </row>
    <row r="50" spans="2:45" x14ac:dyDescent="0.2">
      <c r="B50" s="333"/>
      <c r="C50" s="333"/>
      <c r="D50" s="303" t="s">
        <v>2</v>
      </c>
      <c r="E50" s="302" t="s">
        <v>4</v>
      </c>
      <c r="F50" s="302"/>
      <c r="G50" s="302"/>
      <c r="H50" s="302"/>
      <c r="I50" s="302"/>
      <c r="J50" s="302"/>
      <c r="K50" s="302"/>
      <c r="L50" s="128" t="s">
        <v>277</v>
      </c>
      <c r="M50" s="78" t="s">
        <v>2</v>
      </c>
      <c r="N50" s="302" t="s">
        <v>4</v>
      </c>
      <c r="O50" s="302"/>
      <c r="P50" s="302"/>
      <c r="Q50" s="302"/>
      <c r="R50" s="302"/>
      <c r="S50" s="302"/>
      <c r="T50" s="302"/>
      <c r="U50" s="128" t="s">
        <v>277</v>
      </c>
      <c r="V50" s="303" t="s">
        <v>280</v>
      </c>
      <c r="W50" s="303" t="s">
        <v>257</v>
      </c>
      <c r="X50" s="303" t="s">
        <v>258</v>
      </c>
      <c r="Y50" s="303" t="s">
        <v>259</v>
      </c>
      <c r="Z50" s="303" t="s">
        <v>260</v>
      </c>
      <c r="AA50" s="303" t="s">
        <v>261</v>
      </c>
      <c r="AB50" s="303"/>
      <c r="AC50" s="303" t="s">
        <v>311</v>
      </c>
      <c r="AE50" s="129"/>
      <c r="AG50" s="330"/>
      <c r="AH50" s="330"/>
      <c r="AI50" s="330"/>
      <c r="AJ50" s="330"/>
      <c r="AK50" s="330"/>
      <c r="AL50" s="330"/>
      <c r="AM50" s="330"/>
      <c r="AN50" s="330"/>
      <c r="AO50" s="330"/>
      <c r="AP50" s="330"/>
      <c r="AQ50" s="330"/>
      <c r="AR50" s="330"/>
      <c r="AS50" s="330"/>
    </row>
    <row r="51" spans="2:45" ht="25.5" x14ac:dyDescent="0.2">
      <c r="B51" s="333"/>
      <c r="C51" s="333"/>
      <c r="D51" s="303"/>
      <c r="E51" s="128" t="s">
        <v>7</v>
      </c>
      <c r="F51" s="128" t="s">
        <v>8</v>
      </c>
      <c r="G51" s="128" t="s">
        <v>10</v>
      </c>
      <c r="H51" s="128" t="s">
        <v>11</v>
      </c>
      <c r="I51" s="78" t="s">
        <v>12</v>
      </c>
      <c r="J51" s="78" t="s">
        <v>13</v>
      </c>
      <c r="K51" s="78" t="s">
        <v>14</v>
      </c>
      <c r="L51" s="128" t="s">
        <v>16</v>
      </c>
      <c r="M51" s="78"/>
      <c r="N51" s="128" t="s">
        <v>7</v>
      </c>
      <c r="O51" s="128" t="s">
        <v>8</v>
      </c>
      <c r="P51" s="128" t="s">
        <v>10</v>
      </c>
      <c r="Q51" s="128" t="s">
        <v>11</v>
      </c>
      <c r="R51" s="78" t="s">
        <v>12</v>
      </c>
      <c r="S51" s="78" t="s">
        <v>13</v>
      </c>
      <c r="T51" s="78" t="s">
        <v>14</v>
      </c>
      <c r="U51" s="128" t="s">
        <v>16</v>
      </c>
      <c r="V51" s="303"/>
      <c r="W51" s="303"/>
      <c r="X51" s="303"/>
      <c r="Y51" s="303"/>
      <c r="Z51" s="303"/>
      <c r="AA51" s="226" t="s">
        <v>262</v>
      </c>
      <c r="AB51" s="226" t="s">
        <v>263</v>
      </c>
      <c r="AC51" s="303"/>
      <c r="AE51" s="129"/>
      <c r="AG51" s="330"/>
      <c r="AH51" s="330"/>
      <c r="AI51" s="330"/>
      <c r="AJ51" s="330"/>
      <c r="AK51" s="330"/>
      <c r="AL51" s="330"/>
      <c r="AM51" s="330"/>
      <c r="AN51" s="330"/>
      <c r="AO51" s="330"/>
      <c r="AP51" s="330"/>
      <c r="AQ51" s="330"/>
      <c r="AR51" s="330"/>
      <c r="AS51" s="330"/>
    </row>
    <row r="52" spans="2:45" x14ac:dyDescent="0.2">
      <c r="B52" s="306" t="s">
        <v>276</v>
      </c>
      <c r="C52" s="151" t="s">
        <v>253</v>
      </c>
      <c r="D52" s="253"/>
      <c r="E52" s="253"/>
      <c r="F52" s="253"/>
      <c r="G52" s="253"/>
      <c r="H52" s="253"/>
      <c r="I52" s="253"/>
      <c r="J52" s="253"/>
      <c r="K52" s="253"/>
      <c r="L52" s="254"/>
      <c r="M52" s="152"/>
      <c r="N52" s="152"/>
      <c r="O52" s="152"/>
      <c r="P52" s="152"/>
      <c r="Q52" s="152"/>
      <c r="R52" s="152"/>
      <c r="S52" s="152"/>
      <c r="T52" s="152"/>
      <c r="U52" s="152"/>
      <c r="V52" s="338"/>
      <c r="W52" s="298"/>
      <c r="X52" s="298"/>
      <c r="Y52" s="298"/>
      <c r="Z52" s="298"/>
      <c r="AA52" s="297"/>
      <c r="AB52" s="297"/>
      <c r="AC52" s="298"/>
      <c r="AE52" s="103"/>
      <c r="AG52" s="330"/>
      <c r="AH52" s="330"/>
      <c r="AI52" s="330"/>
      <c r="AJ52" s="330"/>
      <c r="AK52" s="330"/>
      <c r="AL52" s="330"/>
      <c r="AM52" s="330"/>
      <c r="AN52" s="330"/>
      <c r="AO52" s="330"/>
      <c r="AP52" s="330"/>
      <c r="AQ52" s="330"/>
      <c r="AR52" s="330"/>
      <c r="AS52" s="330"/>
    </row>
    <row r="53" spans="2:45" x14ac:dyDescent="0.2">
      <c r="B53" s="306"/>
      <c r="C53" s="151" t="s">
        <v>252</v>
      </c>
      <c r="D53" s="253"/>
      <c r="E53" s="253"/>
      <c r="F53" s="253"/>
      <c r="G53" s="253"/>
      <c r="H53" s="253"/>
      <c r="I53" s="253"/>
      <c r="J53" s="253"/>
      <c r="K53" s="253"/>
      <c r="L53" s="254"/>
      <c r="M53" s="147">
        <v>0</v>
      </c>
      <c r="N53" s="147">
        <v>0</v>
      </c>
      <c r="O53" s="147">
        <v>0</v>
      </c>
      <c r="P53" s="147">
        <v>0</v>
      </c>
      <c r="Q53" s="147">
        <v>0</v>
      </c>
      <c r="R53" s="147">
        <v>0</v>
      </c>
      <c r="S53" s="147">
        <v>0</v>
      </c>
      <c r="T53" s="147">
        <v>0</v>
      </c>
      <c r="U53" s="147">
        <v>0</v>
      </c>
      <c r="V53" s="338"/>
      <c r="W53" s="298"/>
      <c r="X53" s="298"/>
      <c r="Y53" s="298"/>
      <c r="Z53" s="298"/>
      <c r="AA53" s="297"/>
      <c r="AB53" s="297"/>
      <c r="AC53" s="298"/>
      <c r="AE53" s="103"/>
      <c r="AG53" s="330"/>
      <c r="AH53" s="330"/>
      <c r="AI53" s="330"/>
      <c r="AJ53" s="330"/>
      <c r="AK53" s="330"/>
      <c r="AL53" s="330"/>
      <c r="AM53" s="330"/>
      <c r="AN53" s="330"/>
      <c r="AO53" s="330"/>
      <c r="AP53" s="330"/>
      <c r="AQ53" s="330"/>
      <c r="AR53" s="330"/>
      <c r="AS53" s="330"/>
    </row>
    <row r="54" spans="2:45" x14ac:dyDescent="0.2">
      <c r="B54" s="306"/>
      <c r="C54" s="151" t="s">
        <v>278</v>
      </c>
      <c r="D54" s="417" t="s">
        <v>269</v>
      </c>
      <c r="E54" s="417"/>
      <c r="F54" s="417"/>
      <c r="G54" s="417"/>
      <c r="H54" s="417"/>
      <c r="I54" s="417"/>
      <c r="J54" s="417"/>
      <c r="K54" s="417"/>
      <c r="L54" s="417"/>
      <c r="M54" s="152"/>
      <c r="N54" s="152"/>
      <c r="O54" s="152"/>
      <c r="P54" s="152"/>
      <c r="Q54" s="152"/>
      <c r="R54" s="152"/>
      <c r="S54" s="152"/>
      <c r="T54" s="152"/>
      <c r="U54" s="152"/>
      <c r="V54" s="338"/>
      <c r="W54" s="298"/>
      <c r="X54" s="298"/>
      <c r="Y54" s="298"/>
      <c r="Z54" s="298"/>
      <c r="AA54" s="297"/>
      <c r="AB54" s="297"/>
      <c r="AC54" s="298"/>
      <c r="AE54" s="103"/>
    </row>
    <row r="55" spans="2:45" x14ac:dyDescent="0.2">
      <c r="B55" s="306" t="s">
        <v>274</v>
      </c>
      <c r="C55" s="151" t="s">
        <v>253</v>
      </c>
      <c r="D55" s="253"/>
      <c r="E55" s="253"/>
      <c r="F55" s="253"/>
      <c r="G55" s="253"/>
      <c r="H55" s="253"/>
      <c r="I55" s="253"/>
      <c r="J55" s="253"/>
      <c r="K55" s="253"/>
      <c r="L55" s="254"/>
      <c r="M55" s="152"/>
      <c r="N55" s="152"/>
      <c r="O55" s="152"/>
      <c r="P55" s="152"/>
      <c r="Q55" s="152"/>
      <c r="R55" s="152"/>
      <c r="S55" s="152"/>
      <c r="T55" s="152"/>
      <c r="U55" s="152"/>
      <c r="V55" s="338"/>
      <c r="W55" s="298"/>
      <c r="X55" s="298"/>
      <c r="Y55" s="298"/>
      <c r="Z55" s="298"/>
      <c r="AA55" s="297"/>
      <c r="AB55" s="297"/>
      <c r="AC55" s="298"/>
      <c r="AE55" s="103"/>
    </row>
    <row r="56" spans="2:45" x14ac:dyDescent="0.2">
      <c r="B56" s="306"/>
      <c r="C56" s="151" t="s">
        <v>252</v>
      </c>
      <c r="D56" s="253"/>
      <c r="E56" s="253"/>
      <c r="F56" s="253"/>
      <c r="G56" s="253"/>
      <c r="H56" s="253"/>
      <c r="I56" s="253"/>
      <c r="J56" s="253"/>
      <c r="K56" s="253"/>
      <c r="L56" s="254"/>
      <c r="M56" s="147">
        <v>0</v>
      </c>
      <c r="N56" s="147">
        <v>0</v>
      </c>
      <c r="O56" s="147">
        <v>0</v>
      </c>
      <c r="P56" s="147">
        <v>0</v>
      </c>
      <c r="Q56" s="147">
        <v>0</v>
      </c>
      <c r="R56" s="147">
        <v>0</v>
      </c>
      <c r="S56" s="147">
        <v>0</v>
      </c>
      <c r="T56" s="147">
        <v>0</v>
      </c>
      <c r="U56" s="147">
        <v>0</v>
      </c>
      <c r="V56" s="338"/>
      <c r="W56" s="298"/>
      <c r="X56" s="298"/>
      <c r="Y56" s="298"/>
      <c r="Z56" s="298"/>
      <c r="AA56" s="297"/>
      <c r="AB56" s="297"/>
      <c r="AC56" s="298"/>
      <c r="AE56" s="103"/>
    </row>
    <row r="57" spans="2:45" x14ac:dyDescent="0.2">
      <c r="B57" s="306"/>
      <c r="C57" s="151" t="s">
        <v>278</v>
      </c>
      <c r="D57" s="417" t="s">
        <v>269</v>
      </c>
      <c r="E57" s="417"/>
      <c r="F57" s="417"/>
      <c r="G57" s="417"/>
      <c r="H57" s="417"/>
      <c r="I57" s="417"/>
      <c r="J57" s="417"/>
      <c r="K57" s="417"/>
      <c r="L57" s="417"/>
      <c r="M57" s="152"/>
      <c r="N57" s="152"/>
      <c r="O57" s="152"/>
      <c r="P57" s="152"/>
      <c r="Q57" s="152"/>
      <c r="R57" s="152"/>
      <c r="S57" s="152"/>
      <c r="T57" s="152"/>
      <c r="U57" s="152"/>
      <c r="V57" s="338"/>
      <c r="W57" s="298"/>
      <c r="X57" s="298"/>
      <c r="Y57" s="298"/>
      <c r="Z57" s="298"/>
      <c r="AA57" s="297"/>
      <c r="AB57" s="297"/>
      <c r="AC57" s="298"/>
      <c r="AE57" s="103"/>
    </row>
    <row r="58" spans="2:45" x14ac:dyDescent="0.2">
      <c r="B58" s="306" t="s">
        <v>275</v>
      </c>
      <c r="C58" s="151" t="s">
        <v>253</v>
      </c>
      <c r="D58" s="253"/>
      <c r="E58" s="253"/>
      <c r="F58" s="253"/>
      <c r="G58" s="253"/>
      <c r="H58" s="253"/>
      <c r="I58" s="253"/>
      <c r="J58" s="253"/>
      <c r="K58" s="253"/>
      <c r="L58" s="254"/>
      <c r="M58" s="152"/>
      <c r="N58" s="152"/>
      <c r="O58" s="152"/>
      <c r="P58" s="152"/>
      <c r="Q58" s="152"/>
      <c r="R58" s="152"/>
      <c r="S58" s="152"/>
      <c r="T58" s="152"/>
      <c r="U58" s="152"/>
      <c r="V58" s="338"/>
      <c r="W58" s="298"/>
      <c r="X58" s="298"/>
      <c r="Y58" s="298"/>
      <c r="Z58" s="298"/>
      <c r="AA58" s="297"/>
      <c r="AB58" s="297"/>
      <c r="AC58" s="298"/>
      <c r="AE58" s="103"/>
    </row>
    <row r="59" spans="2:45" x14ac:dyDescent="0.2">
      <c r="B59" s="306"/>
      <c r="C59" s="151" t="s">
        <v>252</v>
      </c>
      <c r="D59" s="253"/>
      <c r="E59" s="253"/>
      <c r="F59" s="253"/>
      <c r="G59" s="253"/>
      <c r="H59" s="253"/>
      <c r="I59" s="253"/>
      <c r="J59" s="253"/>
      <c r="K59" s="253"/>
      <c r="L59" s="254"/>
      <c r="M59" s="147">
        <v>0</v>
      </c>
      <c r="N59" s="147">
        <v>0</v>
      </c>
      <c r="O59" s="147">
        <v>0</v>
      </c>
      <c r="P59" s="147">
        <v>0</v>
      </c>
      <c r="Q59" s="147">
        <v>0</v>
      </c>
      <c r="R59" s="147">
        <v>0</v>
      </c>
      <c r="S59" s="147">
        <v>0</v>
      </c>
      <c r="T59" s="147">
        <v>0</v>
      </c>
      <c r="U59" s="147">
        <v>0</v>
      </c>
      <c r="V59" s="338"/>
      <c r="W59" s="298"/>
      <c r="X59" s="298"/>
      <c r="Y59" s="298"/>
      <c r="Z59" s="298"/>
      <c r="AA59" s="297"/>
      <c r="AB59" s="297"/>
      <c r="AC59" s="298"/>
      <c r="AE59" s="103"/>
    </row>
    <row r="60" spans="2:45" x14ac:dyDescent="0.2">
      <c r="B60" s="306"/>
      <c r="C60" s="151" t="s">
        <v>278</v>
      </c>
      <c r="D60" s="417" t="s">
        <v>269</v>
      </c>
      <c r="E60" s="417"/>
      <c r="F60" s="417"/>
      <c r="G60" s="417"/>
      <c r="H60" s="417"/>
      <c r="I60" s="417"/>
      <c r="J60" s="417"/>
      <c r="K60" s="417"/>
      <c r="L60" s="417"/>
      <c r="M60" s="152"/>
      <c r="N60" s="152"/>
      <c r="O60" s="152"/>
      <c r="P60" s="152"/>
      <c r="Q60" s="152"/>
      <c r="R60" s="152"/>
      <c r="S60" s="152"/>
      <c r="T60" s="152"/>
      <c r="U60" s="152"/>
      <c r="V60" s="338"/>
      <c r="W60" s="298"/>
      <c r="X60" s="298"/>
      <c r="Y60" s="298"/>
      <c r="Z60" s="298"/>
      <c r="AA60" s="297"/>
      <c r="AB60" s="297"/>
      <c r="AC60" s="298"/>
      <c r="AE60" s="103"/>
    </row>
    <row r="61" spans="2:45" x14ac:dyDescent="0.2">
      <c r="B61" s="306" t="s">
        <v>248</v>
      </c>
      <c r="C61" s="151" t="s">
        <v>253</v>
      </c>
      <c r="D61" s="253"/>
      <c r="E61" s="253"/>
      <c r="F61" s="253"/>
      <c r="G61" s="253"/>
      <c r="H61" s="253"/>
      <c r="I61" s="253"/>
      <c r="J61" s="253"/>
      <c r="K61" s="253"/>
      <c r="L61" s="254"/>
      <c r="M61" s="152"/>
      <c r="N61" s="152"/>
      <c r="O61" s="152"/>
      <c r="P61" s="152"/>
      <c r="Q61" s="152"/>
      <c r="R61" s="152"/>
      <c r="S61" s="152"/>
      <c r="T61" s="152"/>
      <c r="U61" s="152"/>
      <c r="V61" s="338"/>
      <c r="W61" s="298"/>
      <c r="X61" s="298"/>
      <c r="Y61" s="298"/>
      <c r="Z61" s="298"/>
      <c r="AA61" s="297"/>
      <c r="AB61" s="297"/>
      <c r="AC61" s="298"/>
      <c r="AE61" s="103"/>
    </row>
    <row r="62" spans="2:45" x14ac:dyDescent="0.2">
      <c r="B62" s="306"/>
      <c r="C62" s="151" t="s">
        <v>252</v>
      </c>
      <c r="D62" s="253"/>
      <c r="E62" s="253"/>
      <c r="F62" s="253"/>
      <c r="G62" s="253"/>
      <c r="H62" s="253"/>
      <c r="I62" s="253"/>
      <c r="J62" s="253"/>
      <c r="K62" s="253"/>
      <c r="L62" s="254"/>
      <c r="M62" s="147">
        <v>0</v>
      </c>
      <c r="N62" s="147">
        <v>0</v>
      </c>
      <c r="O62" s="147">
        <v>0</v>
      </c>
      <c r="P62" s="147">
        <v>0</v>
      </c>
      <c r="Q62" s="147">
        <v>0</v>
      </c>
      <c r="R62" s="147">
        <v>0</v>
      </c>
      <c r="S62" s="147">
        <v>0</v>
      </c>
      <c r="T62" s="147">
        <v>0</v>
      </c>
      <c r="U62" s="147">
        <v>0</v>
      </c>
      <c r="V62" s="338"/>
      <c r="W62" s="298"/>
      <c r="X62" s="298"/>
      <c r="Y62" s="298"/>
      <c r="Z62" s="298"/>
      <c r="AA62" s="297"/>
      <c r="AB62" s="297"/>
      <c r="AC62" s="298"/>
      <c r="AE62" s="103"/>
    </row>
    <row r="63" spans="2:45" x14ac:dyDescent="0.2">
      <c r="B63" s="306"/>
      <c r="C63" s="151" t="s">
        <v>278</v>
      </c>
      <c r="D63" s="417" t="s">
        <v>269</v>
      </c>
      <c r="E63" s="417"/>
      <c r="F63" s="417"/>
      <c r="G63" s="417"/>
      <c r="H63" s="417"/>
      <c r="I63" s="417"/>
      <c r="J63" s="417"/>
      <c r="K63" s="417"/>
      <c r="L63" s="417"/>
      <c r="M63" s="152"/>
      <c r="N63" s="152"/>
      <c r="O63" s="152"/>
      <c r="P63" s="152"/>
      <c r="Q63" s="152"/>
      <c r="R63" s="152"/>
      <c r="S63" s="152"/>
      <c r="T63" s="152"/>
      <c r="U63" s="152"/>
      <c r="V63" s="338"/>
      <c r="W63" s="298"/>
      <c r="X63" s="298"/>
      <c r="Y63" s="298"/>
      <c r="Z63" s="298"/>
      <c r="AA63" s="297"/>
      <c r="AB63" s="297"/>
      <c r="AC63" s="298"/>
      <c r="AE63" s="103"/>
    </row>
    <row r="64" spans="2:45" x14ac:dyDescent="0.2">
      <c r="B64" s="306" t="s">
        <v>249</v>
      </c>
      <c r="C64" s="151" t="s">
        <v>253</v>
      </c>
      <c r="D64" s="253"/>
      <c r="E64" s="253"/>
      <c r="F64" s="253"/>
      <c r="G64" s="253"/>
      <c r="H64" s="253"/>
      <c r="I64" s="253"/>
      <c r="J64" s="253"/>
      <c r="K64" s="253"/>
      <c r="L64" s="254"/>
      <c r="M64" s="152"/>
      <c r="N64" s="152"/>
      <c r="O64" s="152"/>
      <c r="P64" s="152"/>
      <c r="Q64" s="152"/>
      <c r="R64" s="152"/>
      <c r="S64" s="152"/>
      <c r="T64" s="152"/>
      <c r="U64" s="152"/>
      <c r="V64" s="338"/>
      <c r="W64" s="298"/>
      <c r="X64" s="298"/>
      <c r="Y64" s="298"/>
      <c r="Z64" s="298"/>
      <c r="AA64" s="297"/>
      <c r="AB64" s="297"/>
      <c r="AC64" s="298"/>
      <c r="AE64" s="103"/>
    </row>
    <row r="65" spans="2:31" x14ac:dyDescent="0.2">
      <c r="B65" s="306"/>
      <c r="C65" s="151" t="s">
        <v>252</v>
      </c>
      <c r="D65" s="253"/>
      <c r="E65" s="253"/>
      <c r="F65" s="253"/>
      <c r="G65" s="253"/>
      <c r="H65" s="253"/>
      <c r="I65" s="253"/>
      <c r="J65" s="253"/>
      <c r="K65" s="253"/>
      <c r="L65" s="254"/>
      <c r="M65" s="147">
        <v>0</v>
      </c>
      <c r="N65" s="147">
        <v>0</v>
      </c>
      <c r="O65" s="147">
        <v>0</v>
      </c>
      <c r="P65" s="147">
        <v>0</v>
      </c>
      <c r="Q65" s="147">
        <v>0</v>
      </c>
      <c r="R65" s="147">
        <v>0</v>
      </c>
      <c r="S65" s="147">
        <v>0</v>
      </c>
      <c r="T65" s="147">
        <v>0</v>
      </c>
      <c r="U65" s="147">
        <v>0</v>
      </c>
      <c r="V65" s="338"/>
      <c r="W65" s="298"/>
      <c r="X65" s="298"/>
      <c r="Y65" s="298"/>
      <c r="Z65" s="298"/>
      <c r="AA65" s="297"/>
      <c r="AB65" s="297"/>
      <c r="AC65" s="298"/>
      <c r="AE65" s="103"/>
    </row>
    <row r="66" spans="2:31" x14ac:dyDescent="0.2">
      <c r="B66" s="306"/>
      <c r="C66" s="151" t="s">
        <v>278</v>
      </c>
      <c r="D66" s="417" t="s">
        <v>269</v>
      </c>
      <c r="E66" s="417"/>
      <c r="F66" s="417"/>
      <c r="G66" s="417"/>
      <c r="H66" s="417"/>
      <c r="I66" s="417"/>
      <c r="J66" s="417"/>
      <c r="K66" s="417"/>
      <c r="L66" s="417"/>
      <c r="M66" s="152"/>
      <c r="N66" s="152"/>
      <c r="O66" s="152"/>
      <c r="P66" s="152"/>
      <c r="Q66" s="152"/>
      <c r="R66" s="152"/>
      <c r="S66" s="152"/>
      <c r="T66" s="152"/>
      <c r="U66" s="152"/>
      <c r="V66" s="338"/>
      <c r="W66" s="298"/>
      <c r="X66" s="298"/>
      <c r="Y66" s="298"/>
      <c r="Z66" s="298"/>
      <c r="AA66" s="297"/>
      <c r="AB66" s="297"/>
      <c r="AC66" s="298"/>
      <c r="AE66" s="103"/>
    </row>
    <row r="67" spans="2:31" ht="13.15" x14ac:dyDescent="0.25">
      <c r="B67" s="154"/>
      <c r="C67" s="155"/>
      <c r="D67" s="156"/>
      <c r="E67" s="143"/>
      <c r="F67" s="143"/>
      <c r="G67" s="157"/>
      <c r="H67" s="156"/>
      <c r="I67" s="157"/>
      <c r="J67" s="156"/>
      <c r="L67" s="156"/>
      <c r="M67" s="156"/>
      <c r="N67" s="156"/>
      <c r="O67" s="156"/>
      <c r="P67" s="156"/>
      <c r="Q67" s="103"/>
      <c r="R67" s="103"/>
      <c r="S67" s="103"/>
      <c r="T67" s="103"/>
      <c r="U67" s="103"/>
      <c r="V67" s="103"/>
      <c r="W67" s="103"/>
      <c r="X67" s="103"/>
      <c r="Y67" s="103"/>
      <c r="Z67" s="103"/>
    </row>
    <row r="68" spans="2:31" ht="13.15" x14ac:dyDescent="0.25">
      <c r="B68" s="154"/>
      <c r="C68" s="155"/>
      <c r="D68" s="156"/>
      <c r="E68" s="103"/>
      <c r="F68" s="103"/>
      <c r="G68" s="103"/>
      <c r="H68" s="103"/>
      <c r="I68" s="103"/>
      <c r="J68" s="103"/>
      <c r="L68" s="103"/>
      <c r="M68" s="103"/>
      <c r="N68" s="103"/>
      <c r="O68" s="103"/>
      <c r="P68" s="103"/>
      <c r="Q68" s="85"/>
      <c r="R68" s="85"/>
      <c r="S68" s="85"/>
      <c r="T68" s="85"/>
      <c r="U68" s="85"/>
      <c r="V68" s="85"/>
      <c r="W68" s="85"/>
      <c r="X68" s="85"/>
      <c r="Y68" s="85"/>
      <c r="Z68" s="85"/>
    </row>
    <row r="69" spans="2:31" ht="15" customHeight="1" x14ac:dyDescent="0.2">
      <c r="B69" s="333" t="s">
        <v>272</v>
      </c>
      <c r="C69" s="333"/>
      <c r="D69" s="303" t="s">
        <v>270</v>
      </c>
      <c r="E69" s="303"/>
      <c r="F69" s="303"/>
      <c r="G69" s="303"/>
      <c r="H69" s="303"/>
      <c r="I69" s="303"/>
      <c r="J69" s="303"/>
      <c r="K69" s="303"/>
      <c r="L69" s="303"/>
      <c r="M69" s="303" t="s">
        <v>200</v>
      </c>
      <c r="N69" s="303"/>
      <c r="O69" s="303"/>
      <c r="P69" s="303"/>
      <c r="Q69" s="303"/>
      <c r="R69" s="303"/>
      <c r="S69" s="303"/>
      <c r="T69" s="303"/>
      <c r="U69" s="303"/>
      <c r="V69" s="302" t="s">
        <v>273</v>
      </c>
      <c r="W69" s="302" t="s">
        <v>309</v>
      </c>
      <c r="X69" s="302" t="s">
        <v>310</v>
      </c>
      <c r="Y69" s="85"/>
      <c r="Z69" s="85"/>
    </row>
    <row r="70" spans="2:31" x14ac:dyDescent="0.2">
      <c r="B70" s="333"/>
      <c r="C70" s="333"/>
      <c r="D70" s="303" t="s">
        <v>2</v>
      </c>
      <c r="E70" s="302" t="s">
        <v>4</v>
      </c>
      <c r="F70" s="302"/>
      <c r="G70" s="302"/>
      <c r="H70" s="302"/>
      <c r="I70" s="302"/>
      <c r="J70" s="302"/>
      <c r="K70" s="302"/>
      <c r="L70" s="128" t="s">
        <v>277</v>
      </c>
      <c r="M70" s="318" t="s">
        <v>2</v>
      </c>
      <c r="N70" s="389" t="s">
        <v>4</v>
      </c>
      <c r="O70" s="390"/>
      <c r="P70" s="390"/>
      <c r="Q70" s="390"/>
      <c r="R70" s="390"/>
      <c r="S70" s="390"/>
      <c r="T70" s="391"/>
      <c r="U70" s="128" t="s">
        <v>277</v>
      </c>
      <c r="V70" s="302"/>
      <c r="W70" s="302"/>
      <c r="X70" s="302"/>
      <c r="Y70" s="85"/>
      <c r="Z70" s="85"/>
    </row>
    <row r="71" spans="2:31" ht="25.5" x14ac:dyDescent="0.2">
      <c r="B71" s="333"/>
      <c r="C71" s="333"/>
      <c r="D71" s="303"/>
      <c r="E71" s="128" t="s">
        <v>7</v>
      </c>
      <c r="F71" s="128" t="s">
        <v>8</v>
      </c>
      <c r="G71" s="128" t="s">
        <v>10</v>
      </c>
      <c r="H71" s="128" t="s">
        <v>11</v>
      </c>
      <c r="I71" s="78" t="s">
        <v>12</v>
      </c>
      <c r="J71" s="78" t="s">
        <v>13</v>
      </c>
      <c r="K71" s="78" t="s">
        <v>14</v>
      </c>
      <c r="L71" s="128" t="s">
        <v>16</v>
      </c>
      <c r="M71" s="320"/>
      <c r="N71" s="128" t="s">
        <v>7</v>
      </c>
      <c r="O71" s="128" t="s">
        <v>8</v>
      </c>
      <c r="P71" s="128" t="s">
        <v>10</v>
      </c>
      <c r="Q71" s="128" t="s">
        <v>11</v>
      </c>
      <c r="R71" s="78" t="s">
        <v>12</v>
      </c>
      <c r="S71" s="78" t="s">
        <v>13</v>
      </c>
      <c r="T71" s="78" t="s">
        <v>14</v>
      </c>
      <c r="U71" s="128" t="s">
        <v>16</v>
      </c>
      <c r="V71" s="302"/>
      <c r="W71" s="302"/>
      <c r="X71" s="302"/>
      <c r="Y71" s="85"/>
      <c r="Z71" s="85"/>
    </row>
    <row r="72" spans="2:31" ht="13.15" x14ac:dyDescent="0.25">
      <c r="B72" s="299" t="str">
        <f>B52</f>
        <v>Measure 1</v>
      </c>
      <c r="C72" s="299"/>
      <c r="D72" s="242">
        <f>IF($D$54="NO",D45*D52*D53,D45*D52*(1-D53))</f>
        <v>0</v>
      </c>
      <c r="E72" s="242">
        <f t="shared" ref="E72:L72" si="0">IF($D$54="NO",E45*E52*E53,E45*E52*(1-E53))</f>
        <v>0</v>
      </c>
      <c r="F72" s="242">
        <f t="shared" si="0"/>
        <v>0</v>
      </c>
      <c r="G72" s="242">
        <f t="shared" si="0"/>
        <v>0</v>
      </c>
      <c r="H72" s="242">
        <f t="shared" si="0"/>
        <v>0</v>
      </c>
      <c r="I72" s="242">
        <f t="shared" si="0"/>
        <v>0</v>
      </c>
      <c r="J72" s="242">
        <f t="shared" si="0"/>
        <v>0</v>
      </c>
      <c r="K72" s="242">
        <f t="shared" si="0"/>
        <v>0</v>
      </c>
      <c r="L72" s="242">
        <f t="shared" si="0"/>
        <v>0</v>
      </c>
      <c r="M72" s="242">
        <f t="shared" ref="M72:U72" si="1">IF($D$54="YES",SUMPRODUCT($D$45:$L$45,$D$52:$L$52)*M53,0)</f>
        <v>0</v>
      </c>
      <c r="N72" s="242">
        <f t="shared" si="1"/>
        <v>0</v>
      </c>
      <c r="O72" s="242">
        <f t="shared" si="1"/>
        <v>0</v>
      </c>
      <c r="P72" s="242">
        <f t="shared" si="1"/>
        <v>0</v>
      </c>
      <c r="Q72" s="242">
        <f t="shared" si="1"/>
        <v>0</v>
      </c>
      <c r="R72" s="242">
        <f t="shared" si="1"/>
        <v>0</v>
      </c>
      <c r="S72" s="242">
        <f t="shared" si="1"/>
        <v>0</v>
      </c>
      <c r="T72" s="242">
        <f t="shared" si="1"/>
        <v>0</v>
      </c>
      <c r="U72" s="242">
        <f t="shared" si="1"/>
        <v>0</v>
      </c>
      <c r="V72" s="168">
        <f>SUM(D72:L72)-SUM(M72:U72)</f>
        <v>0</v>
      </c>
      <c r="W72" s="168">
        <f>SUMPRODUCT(D100:L100,$D$105:$L$105)</f>
        <v>0</v>
      </c>
      <c r="X72" s="168">
        <f>IF(V52=0,0,V52/W72)</f>
        <v>0</v>
      </c>
      <c r="Y72" s="85"/>
      <c r="Z72" s="85"/>
    </row>
    <row r="73" spans="2:31" ht="13.15" x14ac:dyDescent="0.25">
      <c r="B73" s="299" t="str">
        <f>B55</f>
        <v>Measure 2</v>
      </c>
      <c r="C73" s="299"/>
      <c r="D73" s="242">
        <f>IF($D$57="NO",D45*D55*D56,D45*D55*(1-D56))</f>
        <v>0</v>
      </c>
      <c r="E73" s="242">
        <f t="shared" ref="E73:L73" si="2">IF($D$57="NO",E45*E55*E56,E45*E55*(1-E56))</f>
        <v>0</v>
      </c>
      <c r="F73" s="242">
        <f t="shared" si="2"/>
        <v>0</v>
      </c>
      <c r="G73" s="242">
        <f t="shared" si="2"/>
        <v>0</v>
      </c>
      <c r="H73" s="242">
        <f t="shared" si="2"/>
        <v>0</v>
      </c>
      <c r="I73" s="242">
        <f t="shared" si="2"/>
        <v>0</v>
      </c>
      <c r="J73" s="242">
        <f t="shared" si="2"/>
        <v>0</v>
      </c>
      <c r="K73" s="242">
        <f t="shared" si="2"/>
        <v>0</v>
      </c>
      <c r="L73" s="242">
        <f t="shared" si="2"/>
        <v>0</v>
      </c>
      <c r="M73" s="242">
        <f t="shared" ref="M73:U73" si="3">IF($D$57="YES",SUMPRODUCT($D$45:$L$45,$D$55:$L$55)*M56,0)</f>
        <v>0</v>
      </c>
      <c r="N73" s="242">
        <f t="shared" si="3"/>
        <v>0</v>
      </c>
      <c r="O73" s="242">
        <f t="shared" si="3"/>
        <v>0</v>
      </c>
      <c r="P73" s="242">
        <f t="shared" si="3"/>
        <v>0</v>
      </c>
      <c r="Q73" s="242">
        <f t="shared" si="3"/>
        <v>0</v>
      </c>
      <c r="R73" s="242">
        <f t="shared" si="3"/>
        <v>0</v>
      </c>
      <c r="S73" s="242">
        <f t="shared" si="3"/>
        <v>0</v>
      </c>
      <c r="T73" s="242">
        <f t="shared" si="3"/>
        <v>0</v>
      </c>
      <c r="U73" s="242">
        <f t="shared" si="3"/>
        <v>0</v>
      </c>
      <c r="V73" s="168">
        <f t="shared" ref="V73:V76" si="4">SUM(D73:L73)-SUM(M73:U73)</f>
        <v>0</v>
      </c>
      <c r="W73" s="168">
        <f t="shared" ref="W73:W76" si="5">SUMPRODUCT(D101:L101,$D$105:$L$105)</f>
        <v>0</v>
      </c>
      <c r="X73" s="168">
        <f>IF(V55=0,0,V55/W73)</f>
        <v>0</v>
      </c>
      <c r="Y73" s="85"/>
      <c r="Z73" s="85"/>
    </row>
    <row r="74" spans="2:31" ht="13.15" x14ac:dyDescent="0.25">
      <c r="B74" s="299" t="str">
        <f>B58</f>
        <v>Measure 3</v>
      </c>
      <c r="C74" s="299"/>
      <c r="D74" s="242">
        <f>IF($D$60="NO",D45*D58*D59,D45*D58*(1-D59))</f>
        <v>0</v>
      </c>
      <c r="E74" s="242">
        <f t="shared" ref="E74:L74" si="6">IF($D$60="NO",E45*E58*E59,E45*E58*(1-E59))</f>
        <v>0</v>
      </c>
      <c r="F74" s="242">
        <f t="shared" si="6"/>
        <v>0</v>
      </c>
      <c r="G74" s="242">
        <f t="shared" si="6"/>
        <v>0</v>
      </c>
      <c r="H74" s="242">
        <f t="shared" si="6"/>
        <v>0</v>
      </c>
      <c r="I74" s="242">
        <f t="shared" si="6"/>
        <v>0</v>
      </c>
      <c r="J74" s="242">
        <f t="shared" si="6"/>
        <v>0</v>
      </c>
      <c r="K74" s="242">
        <f t="shared" si="6"/>
        <v>0</v>
      </c>
      <c r="L74" s="242">
        <f t="shared" si="6"/>
        <v>0</v>
      </c>
      <c r="M74" s="242">
        <f t="shared" ref="M74:U74" si="7">IF($D$60="YES",SUMPRODUCT($D$45:$L$45,$D$58:$L$58)*M59,0)</f>
        <v>0</v>
      </c>
      <c r="N74" s="242">
        <f t="shared" si="7"/>
        <v>0</v>
      </c>
      <c r="O74" s="242">
        <f t="shared" si="7"/>
        <v>0</v>
      </c>
      <c r="P74" s="242">
        <f t="shared" si="7"/>
        <v>0</v>
      </c>
      <c r="Q74" s="242">
        <f t="shared" si="7"/>
        <v>0</v>
      </c>
      <c r="R74" s="242">
        <f t="shared" si="7"/>
        <v>0</v>
      </c>
      <c r="S74" s="242">
        <f t="shared" si="7"/>
        <v>0</v>
      </c>
      <c r="T74" s="242">
        <f t="shared" si="7"/>
        <v>0</v>
      </c>
      <c r="U74" s="242">
        <f t="shared" si="7"/>
        <v>0</v>
      </c>
      <c r="V74" s="168">
        <f t="shared" si="4"/>
        <v>0</v>
      </c>
      <c r="W74" s="168">
        <f t="shared" si="5"/>
        <v>0</v>
      </c>
      <c r="X74" s="168">
        <f>IF(V58=0,0,V58/W74)</f>
        <v>0</v>
      </c>
      <c r="Y74" s="85"/>
      <c r="Z74" s="85"/>
    </row>
    <row r="75" spans="2:31" ht="13.15" x14ac:dyDescent="0.25">
      <c r="B75" s="299" t="str">
        <f>B61</f>
        <v>Measure 4</v>
      </c>
      <c r="C75" s="299"/>
      <c r="D75" s="242">
        <f>IF($D$63="NO",D45*D61*D62,D45*D61*(1-D62))</f>
        <v>0</v>
      </c>
      <c r="E75" s="242">
        <f t="shared" ref="E75:L75" si="8">IF($D$63="NO",E45*E61*E62,E45*E61*(1-E62))</f>
        <v>0</v>
      </c>
      <c r="F75" s="242">
        <f t="shared" si="8"/>
        <v>0</v>
      </c>
      <c r="G75" s="242">
        <f t="shared" si="8"/>
        <v>0</v>
      </c>
      <c r="H75" s="242">
        <f t="shared" si="8"/>
        <v>0</v>
      </c>
      <c r="I75" s="242">
        <f t="shared" si="8"/>
        <v>0</v>
      </c>
      <c r="J75" s="242">
        <f t="shared" si="8"/>
        <v>0</v>
      </c>
      <c r="K75" s="242">
        <f t="shared" si="8"/>
        <v>0</v>
      </c>
      <c r="L75" s="242">
        <f t="shared" si="8"/>
        <v>0</v>
      </c>
      <c r="M75" s="242">
        <f t="shared" ref="M75:U75" si="9">IF($D$63="YES",SUMPRODUCT($D$45:$L$45,$D$60)*M62,0)</f>
        <v>0</v>
      </c>
      <c r="N75" s="242">
        <f t="shared" si="9"/>
        <v>0</v>
      </c>
      <c r="O75" s="242">
        <f t="shared" si="9"/>
        <v>0</v>
      </c>
      <c r="P75" s="242">
        <f t="shared" si="9"/>
        <v>0</v>
      </c>
      <c r="Q75" s="242">
        <f t="shared" si="9"/>
        <v>0</v>
      </c>
      <c r="R75" s="242">
        <f t="shared" si="9"/>
        <v>0</v>
      </c>
      <c r="S75" s="242">
        <f t="shared" si="9"/>
        <v>0</v>
      </c>
      <c r="T75" s="242">
        <f t="shared" si="9"/>
        <v>0</v>
      </c>
      <c r="U75" s="242">
        <f t="shared" si="9"/>
        <v>0</v>
      </c>
      <c r="V75" s="168">
        <f t="shared" si="4"/>
        <v>0</v>
      </c>
      <c r="W75" s="168">
        <f t="shared" si="5"/>
        <v>0</v>
      </c>
      <c r="X75" s="168">
        <f>IF(V61=0,0,V61/W75)</f>
        <v>0</v>
      </c>
      <c r="Y75" s="85"/>
      <c r="Z75" s="85"/>
    </row>
    <row r="76" spans="2:31" ht="13.15" x14ac:dyDescent="0.25">
      <c r="B76" s="299" t="str">
        <f>B64</f>
        <v>Measure 5</v>
      </c>
      <c r="C76" s="299"/>
      <c r="D76" s="242">
        <f>IF($D$66="NO",D45*D64*D65,D45*D64*(1-D65))</f>
        <v>0</v>
      </c>
      <c r="E76" s="242">
        <f t="shared" ref="E76:L76" si="10">IF($D$66="NO",E45*E64*E65,E45*E64*(1-E65))</f>
        <v>0</v>
      </c>
      <c r="F76" s="242">
        <f t="shared" si="10"/>
        <v>0</v>
      </c>
      <c r="G76" s="242">
        <f t="shared" si="10"/>
        <v>0</v>
      </c>
      <c r="H76" s="242">
        <f t="shared" si="10"/>
        <v>0</v>
      </c>
      <c r="I76" s="242">
        <f t="shared" si="10"/>
        <v>0</v>
      </c>
      <c r="J76" s="242">
        <f t="shared" si="10"/>
        <v>0</v>
      </c>
      <c r="K76" s="242">
        <f t="shared" si="10"/>
        <v>0</v>
      </c>
      <c r="L76" s="242">
        <f t="shared" si="10"/>
        <v>0</v>
      </c>
      <c r="M76" s="242">
        <f t="shared" ref="M76:U76" si="11">IF($D$66="YES",SUMPRODUCT($D$45:$L$45,$D$64:$L$64)*M65,0)</f>
        <v>0</v>
      </c>
      <c r="N76" s="242">
        <f t="shared" si="11"/>
        <v>0</v>
      </c>
      <c r="O76" s="242">
        <f t="shared" si="11"/>
        <v>0</v>
      </c>
      <c r="P76" s="242">
        <f t="shared" si="11"/>
        <v>0</v>
      </c>
      <c r="Q76" s="242">
        <f t="shared" si="11"/>
        <v>0</v>
      </c>
      <c r="R76" s="242">
        <f t="shared" si="11"/>
        <v>0</v>
      </c>
      <c r="S76" s="242">
        <f t="shared" si="11"/>
        <v>0</v>
      </c>
      <c r="T76" s="242">
        <f t="shared" si="11"/>
        <v>0</v>
      </c>
      <c r="U76" s="242">
        <f t="shared" si="11"/>
        <v>0</v>
      </c>
      <c r="V76" s="168">
        <f t="shared" si="4"/>
        <v>0</v>
      </c>
      <c r="W76" s="168">
        <f t="shared" si="5"/>
        <v>0</v>
      </c>
      <c r="X76" s="168">
        <f>IF(V64=0,0,V64/W76)</f>
        <v>0</v>
      </c>
      <c r="Y76" s="85"/>
      <c r="Z76" s="85"/>
    </row>
    <row r="77" spans="2:31" ht="13.15" x14ac:dyDescent="0.25">
      <c r="B77" s="85"/>
      <c r="C77" s="85"/>
      <c r="D77" s="85"/>
      <c r="E77" s="149"/>
      <c r="F77" s="149"/>
      <c r="G77" s="85"/>
      <c r="H77" s="85"/>
      <c r="I77" s="85"/>
      <c r="J77" s="85"/>
      <c r="K77" s="85"/>
      <c r="L77" s="85"/>
      <c r="M77" s="85"/>
      <c r="N77" s="85"/>
      <c r="O77" s="85"/>
      <c r="P77" s="85"/>
      <c r="Q77" s="85"/>
      <c r="R77" s="85"/>
      <c r="S77" s="85"/>
      <c r="T77" s="85"/>
      <c r="U77" s="85"/>
      <c r="V77" s="85"/>
      <c r="W77" s="85"/>
      <c r="X77" s="85"/>
      <c r="Y77" s="85"/>
    </row>
    <row r="79" spans="2:31" x14ac:dyDescent="0.2">
      <c r="B79" s="331" t="s">
        <v>304</v>
      </c>
      <c r="C79" s="331"/>
      <c r="D79" s="332" t="s">
        <v>2</v>
      </c>
      <c r="E79" s="404" t="s">
        <v>4</v>
      </c>
      <c r="F79" s="404"/>
      <c r="G79" s="404"/>
      <c r="H79" s="404"/>
      <c r="I79" s="404"/>
      <c r="J79" s="404"/>
      <c r="K79" s="404"/>
      <c r="L79" s="245" t="s">
        <v>277</v>
      </c>
    </row>
    <row r="80" spans="2:31" x14ac:dyDescent="0.2">
      <c r="B80" s="331"/>
      <c r="C80" s="331"/>
      <c r="D80" s="332"/>
      <c r="E80" s="245" t="s">
        <v>7</v>
      </c>
      <c r="F80" s="245" t="s">
        <v>8</v>
      </c>
      <c r="G80" s="245" t="s">
        <v>10</v>
      </c>
      <c r="H80" s="245" t="s">
        <v>11</v>
      </c>
      <c r="I80" s="245" t="s">
        <v>12</v>
      </c>
      <c r="J80" s="245" t="s">
        <v>13</v>
      </c>
      <c r="K80" s="245" t="s">
        <v>14</v>
      </c>
      <c r="L80" s="245" t="s">
        <v>16</v>
      </c>
    </row>
    <row r="81" spans="2:12" ht="13.15" x14ac:dyDescent="0.25">
      <c r="B81" s="337" t="s">
        <v>6</v>
      </c>
      <c r="C81" s="337"/>
      <c r="D81" s="242">
        <f>SUM(D72:D76)-SUM(M72:M76)</f>
        <v>0</v>
      </c>
      <c r="E81" s="242">
        <f t="shared" ref="E81:K81" si="12">SUM(E72:E76)-SUM(N72:N76)</f>
        <v>0</v>
      </c>
      <c r="F81" s="242">
        <f t="shared" si="12"/>
        <v>0</v>
      </c>
      <c r="G81" s="242">
        <f t="shared" si="12"/>
        <v>0</v>
      </c>
      <c r="H81" s="242">
        <f t="shared" si="12"/>
        <v>0</v>
      </c>
      <c r="I81" s="242">
        <f t="shared" si="12"/>
        <v>0</v>
      </c>
      <c r="J81" s="242">
        <f t="shared" si="12"/>
        <v>0</v>
      </c>
      <c r="K81" s="242">
        <f t="shared" si="12"/>
        <v>0</v>
      </c>
      <c r="L81" s="242">
        <f>SUM(L72:L76)-SUM(U72:U76)</f>
        <v>0</v>
      </c>
    </row>
    <row r="99" spans="3:12" ht="13.15" x14ac:dyDescent="0.25">
      <c r="C99" s="158"/>
      <c r="D99" s="159"/>
      <c r="E99" s="159"/>
      <c r="F99" s="158"/>
      <c r="G99" s="158"/>
      <c r="H99" s="158"/>
      <c r="I99" s="158"/>
      <c r="J99" s="158"/>
      <c r="K99" s="158"/>
      <c r="L99" s="158"/>
    </row>
    <row r="100" spans="3:12" ht="13.15" x14ac:dyDescent="0.25">
      <c r="C100" s="158"/>
      <c r="D100" s="160">
        <f t="shared" ref="D100:L104" si="13">D72-M72</f>
        <v>0</v>
      </c>
      <c r="E100" s="160">
        <f t="shared" si="13"/>
        <v>0</v>
      </c>
      <c r="F100" s="160">
        <f t="shared" si="13"/>
        <v>0</v>
      </c>
      <c r="G100" s="160">
        <f t="shared" si="13"/>
        <v>0</v>
      </c>
      <c r="H100" s="160">
        <f t="shared" si="13"/>
        <v>0</v>
      </c>
      <c r="I100" s="160">
        <f t="shared" si="13"/>
        <v>0</v>
      </c>
      <c r="J100" s="160">
        <f t="shared" si="13"/>
        <v>0</v>
      </c>
      <c r="K100" s="160">
        <f t="shared" si="13"/>
        <v>0</v>
      </c>
      <c r="L100" s="160">
        <f t="shared" si="13"/>
        <v>0</v>
      </c>
    </row>
    <row r="101" spans="3:12" ht="13.15" x14ac:dyDescent="0.25">
      <c r="C101" s="158"/>
      <c r="D101" s="160">
        <f t="shared" si="13"/>
        <v>0</v>
      </c>
      <c r="E101" s="160">
        <f t="shared" si="13"/>
        <v>0</v>
      </c>
      <c r="F101" s="160">
        <f t="shared" si="13"/>
        <v>0</v>
      </c>
      <c r="G101" s="160">
        <f t="shared" si="13"/>
        <v>0</v>
      </c>
      <c r="H101" s="160">
        <f t="shared" si="13"/>
        <v>0</v>
      </c>
      <c r="I101" s="160">
        <f t="shared" si="13"/>
        <v>0</v>
      </c>
      <c r="J101" s="160">
        <f t="shared" si="13"/>
        <v>0</v>
      </c>
      <c r="K101" s="160">
        <f t="shared" si="13"/>
        <v>0</v>
      </c>
      <c r="L101" s="160">
        <f t="shared" si="13"/>
        <v>0</v>
      </c>
    </row>
    <row r="102" spans="3:12" ht="13.15" x14ac:dyDescent="0.25">
      <c r="C102" s="158"/>
      <c r="D102" s="160">
        <f t="shared" si="13"/>
        <v>0</v>
      </c>
      <c r="E102" s="160">
        <f t="shared" si="13"/>
        <v>0</v>
      </c>
      <c r="F102" s="160">
        <f t="shared" si="13"/>
        <v>0</v>
      </c>
      <c r="G102" s="160">
        <f t="shared" si="13"/>
        <v>0</v>
      </c>
      <c r="H102" s="160">
        <f t="shared" si="13"/>
        <v>0</v>
      </c>
      <c r="I102" s="160">
        <f t="shared" si="13"/>
        <v>0</v>
      </c>
      <c r="J102" s="160">
        <f t="shared" si="13"/>
        <v>0</v>
      </c>
      <c r="K102" s="160">
        <f t="shared" si="13"/>
        <v>0</v>
      </c>
      <c r="L102" s="160">
        <f t="shared" si="13"/>
        <v>0</v>
      </c>
    </row>
    <row r="103" spans="3:12" ht="13.15" x14ac:dyDescent="0.25">
      <c r="C103" s="158"/>
      <c r="D103" s="160">
        <f t="shared" si="13"/>
        <v>0</v>
      </c>
      <c r="E103" s="160">
        <f t="shared" si="13"/>
        <v>0</v>
      </c>
      <c r="F103" s="160">
        <f t="shared" si="13"/>
        <v>0</v>
      </c>
      <c r="G103" s="160">
        <f t="shared" si="13"/>
        <v>0</v>
      </c>
      <c r="H103" s="160">
        <f t="shared" si="13"/>
        <v>0</v>
      </c>
      <c r="I103" s="160">
        <f t="shared" si="13"/>
        <v>0</v>
      </c>
      <c r="J103" s="160">
        <f t="shared" si="13"/>
        <v>0</v>
      </c>
      <c r="K103" s="160">
        <f t="shared" si="13"/>
        <v>0</v>
      </c>
      <c r="L103" s="160">
        <f t="shared" si="13"/>
        <v>0</v>
      </c>
    </row>
    <row r="104" spans="3:12" ht="13.15" x14ac:dyDescent="0.25">
      <c r="C104" s="158"/>
      <c r="D104" s="160">
        <f t="shared" si="13"/>
        <v>0</v>
      </c>
      <c r="E104" s="160">
        <f t="shared" si="13"/>
        <v>0</v>
      </c>
      <c r="F104" s="160">
        <f t="shared" si="13"/>
        <v>0</v>
      </c>
      <c r="G104" s="160">
        <f t="shared" si="13"/>
        <v>0</v>
      </c>
      <c r="H104" s="160">
        <f t="shared" si="13"/>
        <v>0</v>
      </c>
      <c r="I104" s="160">
        <f t="shared" si="13"/>
        <v>0</v>
      </c>
      <c r="J104" s="160">
        <f t="shared" si="13"/>
        <v>0</v>
      </c>
      <c r="K104" s="160">
        <f t="shared" si="13"/>
        <v>0</v>
      </c>
      <c r="L104" s="160">
        <f t="shared" si="13"/>
        <v>0</v>
      </c>
    </row>
    <row r="105" spans="3:12" ht="13.15" x14ac:dyDescent="0.25">
      <c r="C105" s="158"/>
      <c r="D105" s="159">
        <f>'Emission factors'!D6</f>
        <v>1</v>
      </c>
      <c r="E105" s="159">
        <f>'Emission factors'!F6</f>
        <v>1</v>
      </c>
      <c r="F105" s="159">
        <f>'Emission factors'!G6</f>
        <v>1</v>
      </c>
      <c r="G105" s="159">
        <f>'Emission factors'!I6</f>
        <v>1</v>
      </c>
      <c r="H105" s="159">
        <f>'Emission factors'!J6</f>
        <v>1</v>
      </c>
      <c r="I105" s="159">
        <f>'Emission factors'!K6</f>
        <v>1</v>
      </c>
      <c r="J105" s="159">
        <f>'Emission factors'!L6</f>
        <v>1</v>
      </c>
      <c r="K105" s="159">
        <f>'Emission factors'!M6</f>
        <v>1</v>
      </c>
      <c r="L105" s="159">
        <f>'Emission factors'!O6</f>
        <v>0</v>
      </c>
    </row>
    <row r="106" spans="3:12" ht="13.15" x14ac:dyDescent="0.25">
      <c r="C106" s="158"/>
      <c r="D106" s="159"/>
      <c r="E106" s="159"/>
      <c r="F106" s="158"/>
      <c r="G106" s="158"/>
      <c r="H106" s="158"/>
      <c r="I106" s="158"/>
      <c r="J106" s="158"/>
      <c r="K106" s="158"/>
      <c r="L106" s="158"/>
    </row>
    <row r="1000" spans="1:7" x14ac:dyDescent="0.2">
      <c r="A1000" s="158" t="s">
        <v>312</v>
      </c>
      <c r="B1000" s="158" t="s">
        <v>313</v>
      </c>
      <c r="C1000" s="158" t="s">
        <v>314</v>
      </c>
      <c r="D1000" s="158">
        <v>1990</v>
      </c>
      <c r="E1000" s="158">
        <v>2000</v>
      </c>
      <c r="F1000" s="158" t="s">
        <v>315</v>
      </c>
      <c r="G1000" s="158"/>
    </row>
    <row r="1001" spans="1:7" x14ac:dyDescent="0.2">
      <c r="A1001" s="158" t="s">
        <v>316</v>
      </c>
      <c r="B1001" s="158" t="s">
        <v>317</v>
      </c>
      <c r="C1001" s="158" t="s">
        <v>318</v>
      </c>
      <c r="D1001" s="158">
        <v>1991</v>
      </c>
      <c r="E1001" s="158">
        <v>2001</v>
      </c>
      <c r="F1001" s="158" t="s">
        <v>319</v>
      </c>
      <c r="G1001" s="158"/>
    </row>
    <row r="1002" spans="1:7" x14ac:dyDescent="0.2">
      <c r="A1002" s="158" t="s">
        <v>320</v>
      </c>
      <c r="B1002" s="158" t="s">
        <v>321</v>
      </c>
      <c r="C1002" s="158" t="s">
        <v>322</v>
      </c>
      <c r="D1002" s="158">
        <v>1992</v>
      </c>
      <c r="E1002" s="158">
        <v>2002</v>
      </c>
      <c r="F1002" s="158" t="s">
        <v>323</v>
      </c>
      <c r="G1002" s="158"/>
    </row>
    <row r="1003" spans="1:7" x14ac:dyDescent="0.2">
      <c r="A1003" s="158" t="s">
        <v>324</v>
      </c>
      <c r="B1003" s="158" t="s">
        <v>325</v>
      </c>
      <c r="C1003" s="158" t="s">
        <v>326</v>
      </c>
      <c r="D1003" s="158">
        <v>1993</v>
      </c>
      <c r="E1003" s="158">
        <v>2003</v>
      </c>
      <c r="F1003" s="158" t="s">
        <v>327</v>
      </c>
      <c r="G1003" s="158"/>
    </row>
    <row r="1004" spans="1:7" x14ac:dyDescent="0.2">
      <c r="A1004" s="158" t="s">
        <v>328</v>
      </c>
      <c r="B1004" s="158" t="s">
        <v>329</v>
      </c>
      <c r="C1004" s="158"/>
      <c r="D1004" s="158">
        <v>1994</v>
      </c>
      <c r="E1004" s="158">
        <v>2004</v>
      </c>
      <c r="F1004" s="158" t="s">
        <v>330</v>
      </c>
      <c r="G1004" s="158"/>
    </row>
    <row r="1005" spans="1:7" x14ac:dyDescent="0.2">
      <c r="A1005" s="158" t="s">
        <v>331</v>
      </c>
      <c r="B1005" s="158" t="s">
        <v>332</v>
      </c>
      <c r="C1005" s="158"/>
      <c r="D1005" s="158">
        <v>1995</v>
      </c>
      <c r="E1005" s="158">
        <v>2005</v>
      </c>
      <c r="F1005" s="158"/>
      <c r="G1005" s="158"/>
    </row>
    <row r="1006" spans="1:7" x14ac:dyDescent="0.2">
      <c r="A1006" s="158" t="s">
        <v>333</v>
      </c>
      <c r="B1006" s="158" t="s">
        <v>334</v>
      </c>
      <c r="C1006" s="158"/>
      <c r="D1006" s="158">
        <v>1996</v>
      </c>
      <c r="E1006" s="158">
        <v>2006</v>
      </c>
      <c r="F1006" s="158"/>
      <c r="G1006" s="158"/>
    </row>
    <row r="1007" spans="1:7" x14ac:dyDescent="0.2">
      <c r="A1007" s="158" t="s">
        <v>335</v>
      </c>
      <c r="B1007" s="158" t="s">
        <v>336</v>
      </c>
      <c r="C1007" s="158"/>
      <c r="D1007" s="158">
        <v>1997</v>
      </c>
      <c r="E1007" s="158">
        <v>2007</v>
      </c>
      <c r="F1007" s="158"/>
      <c r="G1007" s="158"/>
    </row>
    <row r="1008" spans="1:7" x14ac:dyDescent="0.2">
      <c r="A1008" s="158" t="s">
        <v>192</v>
      </c>
      <c r="B1008" s="158" t="s">
        <v>337</v>
      </c>
      <c r="C1008" s="158"/>
      <c r="D1008" s="158">
        <v>1998</v>
      </c>
      <c r="E1008" s="158">
        <v>2008</v>
      </c>
      <c r="F1008" s="158"/>
      <c r="G1008" s="158"/>
    </row>
    <row r="1009" spans="1:7" x14ac:dyDescent="0.2">
      <c r="A1009" s="158"/>
      <c r="B1009" s="158" t="s">
        <v>338</v>
      </c>
      <c r="C1009" s="158"/>
      <c r="D1009" s="158">
        <v>1999</v>
      </c>
      <c r="E1009" s="158">
        <v>2009</v>
      </c>
      <c r="F1009" s="158"/>
      <c r="G1009" s="158"/>
    </row>
    <row r="1010" spans="1:7" x14ac:dyDescent="0.2">
      <c r="A1010" s="158"/>
      <c r="B1010" s="158" t="s">
        <v>339</v>
      </c>
      <c r="C1010" s="158"/>
      <c r="D1010" s="158">
        <v>2000</v>
      </c>
      <c r="E1010" s="158">
        <v>2010</v>
      </c>
      <c r="F1010" s="158"/>
      <c r="G1010" s="158"/>
    </row>
    <row r="1011" spans="1:7" x14ac:dyDescent="0.2">
      <c r="A1011" s="158"/>
      <c r="B1011" s="158" t="s">
        <v>192</v>
      </c>
      <c r="C1011" s="158"/>
      <c r="D1011" s="158">
        <v>2001</v>
      </c>
      <c r="E1011" s="158">
        <v>2011</v>
      </c>
      <c r="F1011" s="158"/>
      <c r="G1011" s="158"/>
    </row>
    <row r="1012" spans="1:7" x14ac:dyDescent="0.2">
      <c r="A1012" s="158"/>
      <c r="B1012" s="158"/>
      <c r="C1012" s="158"/>
      <c r="D1012" s="158">
        <v>2002</v>
      </c>
      <c r="E1012" s="158">
        <v>2012</v>
      </c>
      <c r="F1012" s="158"/>
      <c r="G1012" s="158"/>
    </row>
    <row r="1013" spans="1:7" x14ac:dyDescent="0.2">
      <c r="A1013" s="158"/>
      <c r="B1013" s="158"/>
      <c r="C1013" s="158"/>
      <c r="D1013" s="158">
        <v>2003</v>
      </c>
      <c r="E1013" s="158">
        <v>2013</v>
      </c>
      <c r="F1013" s="158"/>
      <c r="G1013" s="158"/>
    </row>
    <row r="1014" spans="1:7" x14ac:dyDescent="0.2">
      <c r="A1014" s="158"/>
      <c r="B1014" s="158"/>
      <c r="C1014" s="158"/>
      <c r="D1014" s="158">
        <v>2004</v>
      </c>
      <c r="E1014" s="158">
        <v>2014</v>
      </c>
      <c r="F1014" s="158"/>
      <c r="G1014" s="158"/>
    </row>
    <row r="1015" spans="1:7" x14ac:dyDescent="0.2">
      <c r="A1015" s="158"/>
      <c r="B1015" s="158"/>
      <c r="C1015" s="158"/>
      <c r="D1015" s="158">
        <v>2005</v>
      </c>
      <c r="E1015" s="158">
        <v>2015</v>
      </c>
      <c r="F1015" s="158"/>
      <c r="G1015" s="158"/>
    </row>
    <row r="1016" spans="1:7" x14ac:dyDescent="0.2">
      <c r="A1016" s="158"/>
      <c r="B1016" s="158"/>
      <c r="C1016" s="158"/>
      <c r="D1016" s="158">
        <v>2006</v>
      </c>
      <c r="E1016" s="158">
        <v>2016</v>
      </c>
      <c r="F1016" s="158"/>
      <c r="G1016" s="158"/>
    </row>
    <row r="1017" spans="1:7" x14ac:dyDescent="0.2">
      <c r="A1017" s="158"/>
      <c r="B1017" s="158"/>
      <c r="C1017" s="158"/>
      <c r="D1017" s="158">
        <v>2007</v>
      </c>
      <c r="E1017" s="158">
        <v>2017</v>
      </c>
      <c r="F1017" s="158"/>
      <c r="G1017" s="158"/>
    </row>
    <row r="1018" spans="1:7" x14ac:dyDescent="0.2">
      <c r="A1018" s="158"/>
      <c r="B1018" s="158"/>
      <c r="C1018" s="158"/>
      <c r="D1018" s="158">
        <v>2008</v>
      </c>
      <c r="E1018" s="158">
        <v>2018</v>
      </c>
      <c r="F1018" s="158"/>
      <c r="G1018" s="158"/>
    </row>
    <row r="1019" spans="1:7" x14ac:dyDescent="0.2">
      <c r="A1019" s="158"/>
      <c r="B1019" s="158"/>
      <c r="C1019" s="158"/>
      <c r="D1019" s="158">
        <v>2009</v>
      </c>
      <c r="E1019" s="158">
        <v>2019</v>
      </c>
      <c r="F1019" s="158"/>
      <c r="G1019" s="158"/>
    </row>
    <row r="1020" spans="1:7" x14ac:dyDescent="0.2">
      <c r="A1020" s="158"/>
      <c r="B1020" s="158"/>
      <c r="C1020" s="158"/>
      <c r="D1020" s="158">
        <v>2010</v>
      </c>
      <c r="E1020" s="158">
        <v>2020</v>
      </c>
      <c r="F1020" s="158"/>
      <c r="G1020" s="158"/>
    </row>
    <row r="1021" spans="1:7" x14ac:dyDescent="0.2">
      <c r="A1021" s="158"/>
      <c r="B1021" s="158"/>
      <c r="C1021" s="158"/>
      <c r="D1021" s="158">
        <v>2011</v>
      </c>
      <c r="E1021" s="158">
        <v>2021</v>
      </c>
      <c r="F1021" s="158"/>
      <c r="G1021" s="158"/>
    </row>
    <row r="1022" spans="1:7" x14ac:dyDescent="0.2">
      <c r="A1022" s="158"/>
      <c r="B1022" s="158"/>
      <c r="C1022" s="158"/>
      <c r="D1022" s="158">
        <v>2012</v>
      </c>
      <c r="E1022" s="158">
        <v>2022</v>
      </c>
      <c r="F1022" s="158"/>
      <c r="G1022" s="158"/>
    </row>
    <row r="1023" spans="1:7" x14ac:dyDescent="0.2">
      <c r="A1023" s="158"/>
      <c r="B1023" s="158"/>
      <c r="C1023" s="158"/>
      <c r="D1023" s="158">
        <v>2013</v>
      </c>
      <c r="E1023" s="158">
        <v>2023</v>
      </c>
      <c r="F1023" s="158"/>
      <c r="G1023" s="158"/>
    </row>
    <row r="1024" spans="1:7" x14ac:dyDescent="0.2">
      <c r="A1024" s="158"/>
      <c r="B1024" s="158"/>
      <c r="C1024" s="158"/>
      <c r="D1024" s="158">
        <v>2014</v>
      </c>
      <c r="E1024" s="158">
        <v>2024</v>
      </c>
      <c r="F1024" s="158"/>
      <c r="G1024" s="158"/>
    </row>
    <row r="1025" spans="1:7" x14ac:dyDescent="0.2">
      <c r="A1025" s="158"/>
      <c r="B1025" s="158"/>
      <c r="C1025" s="158"/>
      <c r="D1025" s="158">
        <v>2015</v>
      </c>
      <c r="E1025" s="158">
        <v>2025</v>
      </c>
      <c r="F1025" s="158"/>
      <c r="G1025" s="158"/>
    </row>
    <row r="1026" spans="1:7" x14ac:dyDescent="0.2">
      <c r="A1026" s="158"/>
      <c r="B1026" s="158"/>
      <c r="C1026" s="158"/>
      <c r="D1026" s="158">
        <v>2016</v>
      </c>
      <c r="E1026" s="158">
        <v>2026</v>
      </c>
      <c r="F1026" s="158"/>
      <c r="G1026" s="158"/>
    </row>
    <row r="1027" spans="1:7" x14ac:dyDescent="0.2">
      <c r="A1027" s="158"/>
      <c r="B1027" s="158"/>
      <c r="C1027" s="158"/>
      <c r="D1027" s="158">
        <v>2017</v>
      </c>
      <c r="E1027" s="158">
        <v>2027</v>
      </c>
      <c r="F1027" s="158"/>
      <c r="G1027" s="158"/>
    </row>
    <row r="1028" spans="1:7" x14ac:dyDescent="0.2">
      <c r="A1028" s="158"/>
      <c r="B1028" s="158"/>
      <c r="C1028" s="158"/>
      <c r="D1028" s="158">
        <v>2018</v>
      </c>
      <c r="E1028" s="158">
        <v>2028</v>
      </c>
      <c r="F1028" s="158"/>
      <c r="G1028" s="158"/>
    </row>
    <row r="1029" spans="1:7" x14ac:dyDescent="0.2">
      <c r="A1029" s="158"/>
      <c r="B1029" s="158"/>
      <c r="C1029" s="158"/>
      <c r="D1029" s="158">
        <v>2019</v>
      </c>
      <c r="E1029" s="158">
        <v>2029</v>
      </c>
      <c r="F1029" s="158"/>
      <c r="G1029" s="158"/>
    </row>
    <row r="1030" spans="1:7" x14ac:dyDescent="0.2">
      <c r="A1030" s="158"/>
      <c r="B1030" s="158"/>
      <c r="C1030" s="158"/>
      <c r="D1030" s="158">
        <v>2020</v>
      </c>
      <c r="E1030" s="158">
        <v>2030</v>
      </c>
      <c r="F1030" s="158"/>
      <c r="G1030" s="158"/>
    </row>
    <row r="1031" spans="1:7" x14ac:dyDescent="0.2">
      <c r="A1031" s="158"/>
      <c r="B1031" s="158"/>
      <c r="C1031" s="158"/>
      <c r="D1031" s="158">
        <v>2021</v>
      </c>
      <c r="E1031" s="158">
        <v>2031</v>
      </c>
      <c r="F1031" s="158"/>
      <c r="G1031" s="158"/>
    </row>
    <row r="1032" spans="1:7" x14ac:dyDescent="0.2">
      <c r="A1032" s="158"/>
      <c r="B1032" s="158"/>
      <c r="C1032" s="158"/>
      <c r="D1032" s="158">
        <v>2022</v>
      </c>
      <c r="E1032" s="158">
        <v>2032</v>
      </c>
      <c r="F1032" s="158"/>
      <c r="G1032" s="158"/>
    </row>
    <row r="1033" spans="1:7" x14ac:dyDescent="0.2">
      <c r="A1033" s="158"/>
      <c r="B1033" s="158"/>
      <c r="C1033" s="158"/>
      <c r="D1033" s="158">
        <v>2023</v>
      </c>
      <c r="E1033" s="158">
        <v>2033</v>
      </c>
      <c r="F1033" s="158"/>
      <c r="G1033" s="158"/>
    </row>
    <row r="1034" spans="1:7" x14ac:dyDescent="0.2">
      <c r="A1034" s="158"/>
      <c r="B1034" s="158"/>
      <c r="C1034" s="158"/>
      <c r="D1034" s="158">
        <v>2024</v>
      </c>
      <c r="E1034" s="158">
        <v>2034</v>
      </c>
      <c r="F1034" s="158"/>
      <c r="G1034" s="158"/>
    </row>
    <row r="1035" spans="1:7" x14ac:dyDescent="0.2">
      <c r="A1035" s="158"/>
      <c r="B1035" s="158"/>
      <c r="C1035" s="158"/>
      <c r="D1035" s="158">
        <v>2025</v>
      </c>
      <c r="E1035" s="158">
        <v>2035</v>
      </c>
      <c r="F1035" s="158"/>
      <c r="G1035" s="158"/>
    </row>
    <row r="1036" spans="1:7" x14ac:dyDescent="0.2">
      <c r="A1036" s="158"/>
      <c r="B1036" s="158"/>
      <c r="C1036" s="158"/>
      <c r="D1036" s="158">
        <v>2026</v>
      </c>
      <c r="E1036" s="158">
        <v>2036</v>
      </c>
      <c r="F1036" s="158"/>
      <c r="G1036" s="158"/>
    </row>
    <row r="1037" spans="1:7" x14ac:dyDescent="0.2">
      <c r="A1037" s="158"/>
      <c r="B1037" s="158"/>
      <c r="C1037" s="158"/>
      <c r="D1037" s="158">
        <v>2027</v>
      </c>
      <c r="E1037" s="158">
        <v>2037</v>
      </c>
      <c r="F1037" s="158"/>
      <c r="G1037" s="158"/>
    </row>
    <row r="1038" spans="1:7" x14ac:dyDescent="0.2">
      <c r="A1038" s="158"/>
      <c r="B1038" s="158"/>
      <c r="C1038" s="158"/>
      <c r="D1038" s="158">
        <v>2028</v>
      </c>
      <c r="E1038" s="158">
        <v>2038</v>
      </c>
      <c r="F1038" s="158"/>
      <c r="G1038" s="158"/>
    </row>
    <row r="1039" spans="1:7" x14ac:dyDescent="0.2">
      <c r="A1039" s="158"/>
      <c r="B1039" s="158"/>
      <c r="C1039" s="158"/>
      <c r="D1039" s="158">
        <v>2029</v>
      </c>
      <c r="E1039" s="158">
        <v>2039</v>
      </c>
      <c r="F1039" s="158"/>
      <c r="G1039" s="158"/>
    </row>
    <row r="1040" spans="1:7" x14ac:dyDescent="0.2">
      <c r="A1040" s="158"/>
      <c r="B1040" s="158"/>
      <c r="C1040" s="158"/>
      <c r="D1040" s="158">
        <v>2030</v>
      </c>
      <c r="E1040" s="158">
        <v>2040</v>
      </c>
      <c r="F1040" s="158"/>
      <c r="G1040" s="158"/>
    </row>
    <row r="1041" spans="1:7" x14ac:dyDescent="0.2">
      <c r="A1041" s="158"/>
      <c r="B1041" s="158"/>
      <c r="C1041" s="158"/>
      <c r="D1041" s="158"/>
      <c r="E1041" s="158">
        <v>2041</v>
      </c>
      <c r="F1041" s="158"/>
      <c r="G1041" s="158"/>
    </row>
    <row r="1042" spans="1:7" x14ac:dyDescent="0.2">
      <c r="A1042" s="158"/>
      <c r="B1042" s="158"/>
      <c r="C1042" s="158"/>
      <c r="D1042" s="158"/>
      <c r="E1042" s="158">
        <v>2042</v>
      </c>
      <c r="F1042" s="158"/>
      <c r="G1042" s="158"/>
    </row>
    <row r="1043" spans="1:7" x14ac:dyDescent="0.2">
      <c r="A1043" s="158"/>
      <c r="B1043" s="158"/>
      <c r="C1043" s="158"/>
      <c r="D1043" s="158"/>
      <c r="E1043" s="158">
        <v>2043</v>
      </c>
      <c r="F1043" s="158"/>
      <c r="G1043" s="158"/>
    </row>
    <row r="1044" spans="1:7" x14ac:dyDescent="0.2">
      <c r="A1044" s="158"/>
      <c r="B1044" s="158"/>
      <c r="C1044" s="158"/>
      <c r="D1044" s="158"/>
      <c r="E1044" s="158">
        <v>2044</v>
      </c>
      <c r="F1044" s="158"/>
      <c r="G1044" s="158"/>
    </row>
    <row r="1045" spans="1:7" x14ac:dyDescent="0.2">
      <c r="A1045" s="158"/>
      <c r="B1045" s="158"/>
      <c r="C1045" s="158"/>
      <c r="D1045" s="158"/>
      <c r="E1045" s="158">
        <v>2045</v>
      </c>
      <c r="F1045" s="158"/>
      <c r="G1045" s="158"/>
    </row>
    <row r="1046" spans="1:7" x14ac:dyDescent="0.2">
      <c r="A1046" s="158"/>
      <c r="B1046" s="158"/>
      <c r="C1046" s="158"/>
      <c r="D1046" s="158"/>
      <c r="E1046" s="158">
        <v>2046</v>
      </c>
      <c r="F1046" s="158"/>
      <c r="G1046" s="158"/>
    </row>
    <row r="1047" spans="1:7" x14ac:dyDescent="0.2">
      <c r="A1047" s="158"/>
      <c r="B1047" s="158"/>
      <c r="C1047" s="158"/>
      <c r="D1047" s="158"/>
      <c r="E1047" s="158">
        <v>2047</v>
      </c>
      <c r="F1047" s="158"/>
      <c r="G1047" s="158"/>
    </row>
    <row r="1048" spans="1:7" x14ac:dyDescent="0.2">
      <c r="A1048" s="158"/>
      <c r="B1048" s="158"/>
      <c r="C1048" s="158"/>
      <c r="D1048" s="158"/>
      <c r="E1048" s="158">
        <v>2048</v>
      </c>
      <c r="F1048" s="158"/>
      <c r="G1048" s="158"/>
    </row>
    <row r="1049" spans="1:7" x14ac:dyDescent="0.2">
      <c r="A1049" s="158"/>
      <c r="B1049" s="158"/>
      <c r="C1049" s="158"/>
      <c r="D1049" s="158"/>
      <c r="E1049" s="158">
        <v>2049</v>
      </c>
      <c r="F1049" s="158"/>
      <c r="G1049" s="158"/>
    </row>
    <row r="1050" spans="1:7" x14ac:dyDescent="0.2">
      <c r="A1050" s="158"/>
      <c r="B1050" s="158"/>
      <c r="C1050" s="158"/>
      <c r="D1050" s="158"/>
      <c r="E1050" s="158">
        <v>2050</v>
      </c>
      <c r="F1050" s="158"/>
      <c r="G1050" s="158"/>
    </row>
  </sheetData>
  <mergeCells count="102">
    <mergeCell ref="AC64:AC66"/>
    <mergeCell ref="V49:AC49"/>
    <mergeCell ref="AC50:AC51"/>
    <mergeCell ref="AC52:AC54"/>
    <mergeCell ref="AC55:AC57"/>
    <mergeCell ref="AC58:AC60"/>
    <mergeCell ref="AC61:AC63"/>
    <mergeCell ref="B79:C80"/>
    <mergeCell ref="D79:D80"/>
    <mergeCell ref="V50:V51"/>
    <mergeCell ref="W50:W51"/>
    <mergeCell ref="X50:X51"/>
    <mergeCell ref="Y50:Y51"/>
    <mergeCell ref="Z50:Z51"/>
    <mergeCell ref="AA50:AB50"/>
    <mergeCell ref="X61:X63"/>
    <mergeCell ref="Y61:Y63"/>
    <mergeCell ref="Z61:Z63"/>
    <mergeCell ref="W69:W71"/>
    <mergeCell ref="X69:X71"/>
    <mergeCell ref="Y58:Y60"/>
    <mergeCell ref="Z58:Z60"/>
    <mergeCell ref="AA58:AA60"/>
    <mergeCell ref="AB64:AB66"/>
    <mergeCell ref="D60:L60"/>
    <mergeCell ref="D63:L63"/>
    <mergeCell ref="D66:L66"/>
    <mergeCell ref="W64:W66"/>
    <mergeCell ref="X64:X66"/>
    <mergeCell ref="Y64:Y66"/>
    <mergeCell ref="Z64:Z66"/>
    <mergeCell ref="B81:C81"/>
    <mergeCell ref="E79:K79"/>
    <mergeCell ref="V69:V71"/>
    <mergeCell ref="B75:C75"/>
    <mergeCell ref="B76:C76"/>
    <mergeCell ref="M70:M71"/>
    <mergeCell ref="N70:T70"/>
    <mergeCell ref="D69:L69"/>
    <mergeCell ref="M69:U69"/>
    <mergeCell ref="B69:C71"/>
    <mergeCell ref="B72:C72"/>
    <mergeCell ref="B73:C73"/>
    <mergeCell ref="B74:C74"/>
    <mergeCell ref="D70:D71"/>
    <mergeCell ref="E70:K70"/>
    <mergeCell ref="AA64:AA66"/>
    <mergeCell ref="AB58:AB60"/>
    <mergeCell ref="W61:W63"/>
    <mergeCell ref="Z55:Z57"/>
    <mergeCell ref="AA55:AA57"/>
    <mergeCell ref="AB55:AB57"/>
    <mergeCell ref="W52:W54"/>
    <mergeCell ref="X52:X54"/>
    <mergeCell ref="Y52:Y54"/>
    <mergeCell ref="Z52:Z54"/>
    <mergeCell ref="AA52:AA54"/>
    <mergeCell ref="AG12:AS12"/>
    <mergeCell ref="AG34:AS34"/>
    <mergeCell ref="V61:V63"/>
    <mergeCell ref="B64:B66"/>
    <mergeCell ref="V64:V66"/>
    <mergeCell ref="B61:B63"/>
    <mergeCell ref="V55:V57"/>
    <mergeCell ref="B58:B60"/>
    <mergeCell ref="V58:V60"/>
    <mergeCell ref="B55:B57"/>
    <mergeCell ref="N50:T50"/>
    <mergeCell ref="M49:U49"/>
    <mergeCell ref="AA61:AA63"/>
    <mergeCell ref="AB61:AB63"/>
    <mergeCell ref="W58:W60"/>
    <mergeCell ref="X58:X60"/>
    <mergeCell ref="B49:C51"/>
    <mergeCell ref="D50:D51"/>
    <mergeCell ref="V52:V54"/>
    <mergeCell ref="AG13:AS31"/>
    <mergeCell ref="AG35:AS53"/>
    <mergeCell ref="E43:K43"/>
    <mergeCell ref="B43:C44"/>
    <mergeCell ref="B45:C45"/>
    <mergeCell ref="E50:K50"/>
    <mergeCell ref="D49:L49"/>
    <mergeCell ref="B52:B54"/>
    <mergeCell ref="AB52:AB54"/>
    <mergeCell ref="W55:W57"/>
    <mergeCell ref="X55:X57"/>
    <mergeCell ref="Y55:Y57"/>
    <mergeCell ref="D4:F4"/>
    <mergeCell ref="D43:D44"/>
    <mergeCell ref="B18:B19"/>
    <mergeCell ref="C18:C19"/>
    <mergeCell ref="D18:G18"/>
    <mergeCell ref="B32:C33"/>
    <mergeCell ref="D32:D33"/>
    <mergeCell ref="B4:B5"/>
    <mergeCell ref="C4:C5"/>
    <mergeCell ref="B34:C34"/>
    <mergeCell ref="B35:C35"/>
    <mergeCell ref="E32:K32"/>
    <mergeCell ref="D54:L54"/>
    <mergeCell ref="D57:L57"/>
  </mergeCells>
  <dataValidations count="7">
    <dataValidation type="list" allowBlank="1" showInputMessage="1" showErrorMessage="1" sqref="D54:L54 D66:L66 D63:L63 D60:L60 D57:L57">
      <formula1>$AT$1:$AT$2</formula1>
    </dataValidation>
    <dataValidation type="list" allowBlank="1" showInputMessage="1" showErrorMessage="1" sqref="W52:W66">
      <formula1>$A$1000:$A$1008</formula1>
    </dataValidation>
    <dataValidation type="list" allowBlank="1" showInputMessage="1" showErrorMessage="1" sqref="X52:X66">
      <formula1>$B$1000:$B$1011</formula1>
    </dataValidation>
    <dataValidation type="list" allowBlank="1" showInputMessage="1" showErrorMessage="1" sqref="Y52:Y66">
      <formula1>$C$1000:$C$1003</formula1>
    </dataValidation>
    <dataValidation type="list" allowBlank="1" showInputMessage="1" showErrorMessage="1" sqref="AA52:AA66">
      <formula1>$D$1000:$D$1040</formula1>
    </dataValidation>
    <dataValidation type="list" allowBlank="1" showInputMessage="1" showErrorMessage="1" sqref="AB52:AB66">
      <formula1>$E$1000:$E$1050</formula1>
    </dataValidation>
    <dataValidation type="list" allowBlank="1" showInputMessage="1" showErrorMessage="1" sqref="AC52:AC66">
      <formula1>$F$1000:$F$1004</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O1050"/>
  <sheetViews>
    <sheetView topLeftCell="A20" zoomScale="45" zoomScaleNormal="45" workbookViewId="0">
      <pane xSplit="2" topLeftCell="C1" activePane="topRight" state="frozen"/>
      <selection pane="topRight" activeCell="X90" sqref="X90"/>
    </sheetView>
  </sheetViews>
  <sheetFormatPr defaultColWidth="9.140625" defaultRowHeight="12.75" x14ac:dyDescent="0.2"/>
  <cols>
    <col min="1" max="1" width="5.7109375" style="80" customWidth="1"/>
    <col min="2" max="2" width="31.42578125" style="80" customWidth="1"/>
    <col min="3" max="3" width="12.85546875" style="81" customWidth="1"/>
    <col min="4" max="4" width="16.85546875" style="81" customWidth="1"/>
    <col min="5" max="5" width="13.140625" style="81" bestFit="1" customWidth="1"/>
    <col min="6" max="6" width="11.5703125" style="81" bestFit="1" customWidth="1"/>
    <col min="7" max="7" width="9.140625" style="81"/>
    <col min="8" max="8" width="12.85546875" style="81" bestFit="1" customWidth="1"/>
    <col min="9" max="9" width="13.140625" style="81" bestFit="1" customWidth="1"/>
    <col min="10" max="10" width="20.140625" style="81" customWidth="1"/>
    <col min="11" max="11" width="11.85546875" style="81" customWidth="1"/>
    <col min="12" max="12" width="15.140625" style="81" bestFit="1" customWidth="1"/>
    <col min="13" max="13" width="17" style="81" bestFit="1" customWidth="1"/>
    <col min="14" max="14" width="11.7109375" style="81" bestFit="1" customWidth="1"/>
    <col min="15" max="20" width="12.7109375" style="80" customWidth="1"/>
    <col min="21" max="21" width="15.7109375" style="80" customWidth="1"/>
    <col min="22" max="25" width="12.7109375" style="80" customWidth="1"/>
    <col min="26" max="26" width="15.7109375" style="80" customWidth="1"/>
    <col min="27" max="27" width="5.7109375" style="80" customWidth="1"/>
    <col min="28" max="28" width="4.140625" style="82" customWidth="1"/>
    <col min="29" max="29" width="9.140625" style="100"/>
    <col min="30" max="41" width="9.140625" style="85"/>
    <col min="42" max="16384" width="9.140625" style="80"/>
  </cols>
  <sheetData>
    <row r="1" spans="1:41" ht="13.15" x14ac:dyDescent="0.25">
      <c r="AC1" s="83" t="s">
        <v>181</v>
      </c>
      <c r="AD1" s="84"/>
    </row>
    <row r="2" spans="1:41" s="110" customFormat="1" ht="15.6" x14ac:dyDescent="0.3">
      <c r="B2" s="111" t="s">
        <v>200</v>
      </c>
      <c r="C2" s="112"/>
      <c r="D2" s="112"/>
      <c r="E2" s="112"/>
      <c r="F2" s="112"/>
      <c r="G2" s="113"/>
      <c r="H2" s="113"/>
      <c r="I2" s="113"/>
      <c r="J2" s="113"/>
      <c r="K2" s="113"/>
      <c r="L2" s="113"/>
      <c r="M2" s="113"/>
      <c r="N2" s="113"/>
      <c r="AB2" s="114"/>
      <c r="AC2" s="115" t="s">
        <v>174</v>
      </c>
      <c r="AD2" s="116"/>
      <c r="AE2" s="116"/>
      <c r="AF2" s="116"/>
      <c r="AG2" s="116"/>
      <c r="AH2" s="116"/>
      <c r="AI2" s="116"/>
      <c r="AJ2" s="116"/>
      <c r="AK2" s="116"/>
      <c r="AL2" s="116"/>
      <c r="AM2" s="116"/>
      <c r="AN2" s="116"/>
      <c r="AO2" s="116"/>
    </row>
    <row r="3" spans="1:41" x14ac:dyDescent="0.2">
      <c r="C3" s="86"/>
      <c r="D3" s="86"/>
      <c r="E3" s="86"/>
      <c r="F3" s="86"/>
      <c r="AB3" s="87"/>
      <c r="AC3" s="88" t="s">
        <v>175</v>
      </c>
      <c r="AD3" s="89"/>
      <c r="AE3" s="89"/>
      <c r="AF3" s="89"/>
      <c r="AG3" s="89"/>
      <c r="AH3" s="89"/>
      <c r="AI3" s="89"/>
      <c r="AJ3" s="89"/>
      <c r="AK3" s="89"/>
      <c r="AL3" s="89"/>
      <c r="AM3" s="89"/>
      <c r="AN3" s="89"/>
      <c r="AO3" s="89"/>
    </row>
    <row r="4" spans="1:41" ht="15.75" customHeight="1" x14ac:dyDescent="0.2">
      <c r="A4" s="90"/>
      <c r="B4" s="427" t="s">
        <v>201</v>
      </c>
      <c r="C4" s="436" t="s">
        <v>296</v>
      </c>
      <c r="D4" s="436"/>
      <c r="E4" s="436"/>
      <c r="F4" s="436"/>
      <c r="G4" s="91"/>
      <c r="AB4" s="87"/>
      <c r="AC4" s="88" t="s">
        <v>176</v>
      </c>
      <c r="AD4" s="89"/>
      <c r="AE4" s="89"/>
      <c r="AF4" s="89"/>
      <c r="AG4" s="89"/>
      <c r="AH4" s="89"/>
      <c r="AI4" s="89"/>
      <c r="AJ4" s="89"/>
      <c r="AK4" s="89"/>
      <c r="AL4" s="89"/>
      <c r="AM4" s="89"/>
      <c r="AN4" s="89"/>
      <c r="AO4" s="89"/>
    </row>
    <row r="5" spans="1:41" x14ac:dyDescent="0.2">
      <c r="A5" s="90"/>
      <c r="B5" s="428"/>
      <c r="C5" s="430" t="s">
        <v>185</v>
      </c>
      <c r="D5" s="430" t="s">
        <v>186</v>
      </c>
      <c r="E5" s="430" t="s">
        <v>187</v>
      </c>
      <c r="F5" s="430" t="s">
        <v>19</v>
      </c>
      <c r="G5" s="91"/>
      <c r="AB5" s="87"/>
      <c r="AC5" s="88" t="s">
        <v>177</v>
      </c>
      <c r="AD5" s="89"/>
      <c r="AE5" s="89"/>
      <c r="AF5" s="89"/>
      <c r="AG5" s="89"/>
      <c r="AH5" s="89"/>
      <c r="AI5" s="89"/>
      <c r="AJ5" s="89"/>
      <c r="AK5" s="89"/>
      <c r="AL5" s="89"/>
      <c r="AM5" s="89"/>
      <c r="AN5" s="89"/>
      <c r="AO5" s="89"/>
    </row>
    <row r="6" spans="1:41" x14ac:dyDescent="0.2">
      <c r="A6" s="90"/>
      <c r="B6" s="429"/>
      <c r="C6" s="431"/>
      <c r="D6" s="431"/>
      <c r="E6" s="431"/>
      <c r="F6" s="431"/>
      <c r="G6" s="91"/>
      <c r="AB6" s="87"/>
      <c r="AC6" s="88" t="s">
        <v>178</v>
      </c>
      <c r="AD6" s="89"/>
      <c r="AE6" s="89"/>
      <c r="AF6" s="89"/>
      <c r="AG6" s="89"/>
      <c r="AH6" s="89"/>
      <c r="AI6" s="89"/>
      <c r="AJ6" s="89"/>
      <c r="AK6" s="89"/>
      <c r="AL6" s="89"/>
      <c r="AM6" s="89"/>
      <c r="AN6" s="89"/>
      <c r="AO6" s="89"/>
    </row>
    <row r="7" spans="1:41" x14ac:dyDescent="0.2">
      <c r="A7" s="90"/>
      <c r="B7" s="67" t="s">
        <v>202</v>
      </c>
      <c r="C7" s="92"/>
      <c r="D7" s="92"/>
      <c r="E7" s="92"/>
      <c r="F7" s="92"/>
      <c r="G7" s="91"/>
      <c r="AB7" s="87"/>
      <c r="AC7" s="88" t="s">
        <v>179</v>
      </c>
      <c r="AD7" s="89"/>
      <c r="AE7" s="89"/>
      <c r="AF7" s="89"/>
      <c r="AG7" s="89"/>
      <c r="AH7" s="89"/>
      <c r="AI7" s="89"/>
      <c r="AJ7" s="89"/>
      <c r="AK7" s="89"/>
      <c r="AL7" s="89"/>
      <c r="AM7" s="89"/>
      <c r="AN7" s="89"/>
      <c r="AO7" s="89"/>
    </row>
    <row r="8" spans="1:41" x14ac:dyDescent="0.2">
      <c r="A8" s="90"/>
      <c r="B8" s="67" t="s">
        <v>203</v>
      </c>
      <c r="C8" s="92"/>
      <c r="D8" s="92"/>
      <c r="E8" s="92"/>
      <c r="F8" s="92"/>
      <c r="G8" s="91"/>
      <c r="AB8" s="87"/>
      <c r="AC8" s="88" t="s">
        <v>180</v>
      </c>
      <c r="AD8" s="89"/>
      <c r="AE8" s="89"/>
      <c r="AF8" s="89"/>
      <c r="AG8" s="89"/>
      <c r="AH8" s="89"/>
      <c r="AI8" s="89"/>
      <c r="AJ8" s="89"/>
      <c r="AK8" s="89"/>
      <c r="AL8" s="89"/>
      <c r="AM8" s="89"/>
      <c r="AN8" s="89"/>
      <c r="AO8" s="89"/>
    </row>
    <row r="9" spans="1:41" ht="13.15" x14ac:dyDescent="0.25">
      <c r="A9" s="90"/>
      <c r="B9" s="67" t="s">
        <v>204</v>
      </c>
      <c r="C9" s="92"/>
      <c r="D9" s="92"/>
      <c r="E9" s="92"/>
      <c r="F9" s="92"/>
      <c r="G9" s="91"/>
      <c r="AB9" s="87"/>
      <c r="AC9" s="88"/>
      <c r="AD9" s="89"/>
      <c r="AE9" s="89"/>
      <c r="AF9" s="89"/>
      <c r="AG9" s="89"/>
      <c r="AH9" s="89"/>
      <c r="AI9" s="89"/>
      <c r="AJ9" s="89"/>
      <c r="AK9" s="89"/>
      <c r="AL9" s="89"/>
      <c r="AM9" s="89"/>
      <c r="AN9" s="89"/>
      <c r="AO9" s="89"/>
    </row>
    <row r="10" spans="1:41" ht="13.15" x14ac:dyDescent="0.25">
      <c r="A10" s="90"/>
      <c r="B10" s="67" t="s">
        <v>205</v>
      </c>
      <c r="C10" s="92"/>
      <c r="D10" s="92"/>
      <c r="E10" s="92"/>
      <c r="F10" s="92"/>
      <c r="G10" s="91"/>
      <c r="AB10" s="87"/>
      <c r="AC10" s="93" t="s">
        <v>301</v>
      </c>
      <c r="AD10" s="89"/>
      <c r="AE10" s="89"/>
      <c r="AF10" s="89"/>
      <c r="AG10" s="89"/>
      <c r="AH10" s="89"/>
      <c r="AI10" s="89"/>
      <c r="AJ10" s="89"/>
      <c r="AK10" s="89"/>
      <c r="AL10" s="89"/>
      <c r="AM10" s="89"/>
      <c r="AN10" s="89"/>
      <c r="AO10" s="89"/>
    </row>
    <row r="11" spans="1:41" ht="13.15" x14ac:dyDescent="0.25">
      <c r="A11" s="90"/>
      <c r="B11" s="67" t="s">
        <v>206</v>
      </c>
      <c r="C11" s="92"/>
      <c r="D11" s="92"/>
      <c r="E11" s="92"/>
      <c r="F11" s="92"/>
      <c r="G11" s="91"/>
      <c r="AB11" s="87"/>
      <c r="AC11" s="88"/>
      <c r="AD11" s="89"/>
      <c r="AE11" s="89"/>
      <c r="AF11" s="89"/>
      <c r="AG11" s="89"/>
      <c r="AH11" s="89"/>
      <c r="AI11" s="89"/>
      <c r="AJ11" s="89"/>
      <c r="AK11" s="89"/>
      <c r="AL11" s="89"/>
      <c r="AM11" s="89"/>
      <c r="AN11" s="89"/>
      <c r="AO11" s="89"/>
    </row>
    <row r="12" spans="1:41" ht="13.15" x14ac:dyDescent="0.25">
      <c r="A12" s="90"/>
      <c r="B12" s="67" t="s">
        <v>207</v>
      </c>
      <c r="C12" s="92"/>
      <c r="D12" s="92"/>
      <c r="E12" s="92"/>
      <c r="F12" s="92"/>
      <c r="G12" s="91"/>
      <c r="AB12" s="87"/>
      <c r="AC12" s="396" t="s">
        <v>182</v>
      </c>
      <c r="AD12" s="396"/>
      <c r="AE12" s="396"/>
      <c r="AF12" s="396"/>
      <c r="AG12" s="396"/>
      <c r="AH12" s="396"/>
      <c r="AI12" s="396"/>
      <c r="AJ12" s="396"/>
      <c r="AK12" s="396"/>
      <c r="AL12" s="396"/>
      <c r="AM12" s="396"/>
      <c r="AN12" s="396"/>
      <c r="AO12" s="396"/>
    </row>
    <row r="13" spans="1:41" x14ac:dyDescent="0.2">
      <c r="A13" s="90"/>
      <c r="B13" s="67" t="s">
        <v>208</v>
      </c>
      <c r="C13" s="92"/>
      <c r="D13" s="92"/>
      <c r="E13" s="92"/>
      <c r="F13" s="92"/>
      <c r="G13" s="91"/>
      <c r="AB13" s="87"/>
      <c r="AC13" s="395" t="s">
        <v>183</v>
      </c>
      <c r="AD13" s="395"/>
      <c r="AE13" s="395"/>
      <c r="AF13" s="395"/>
      <c r="AG13" s="395"/>
      <c r="AH13" s="395"/>
      <c r="AI13" s="395"/>
      <c r="AJ13" s="395"/>
      <c r="AK13" s="395"/>
      <c r="AL13" s="395"/>
      <c r="AM13" s="395"/>
      <c r="AN13" s="395"/>
      <c r="AO13" s="395"/>
    </row>
    <row r="14" spans="1:41" x14ac:dyDescent="0.2">
      <c r="A14" s="90"/>
      <c r="B14" s="67" t="s">
        <v>209</v>
      </c>
      <c r="C14" s="92"/>
      <c r="D14" s="92"/>
      <c r="E14" s="92"/>
      <c r="F14" s="92"/>
      <c r="G14" s="91"/>
      <c r="AB14" s="87"/>
      <c r="AC14" s="395"/>
      <c r="AD14" s="395"/>
      <c r="AE14" s="395"/>
      <c r="AF14" s="395"/>
      <c r="AG14" s="395"/>
      <c r="AH14" s="395"/>
      <c r="AI14" s="395"/>
      <c r="AJ14" s="395"/>
      <c r="AK14" s="395"/>
      <c r="AL14" s="395"/>
      <c r="AM14" s="395"/>
      <c r="AN14" s="395"/>
      <c r="AO14" s="395"/>
    </row>
    <row r="15" spans="1:41" x14ac:dyDescent="0.2">
      <c r="A15" s="90"/>
      <c r="B15" s="67" t="s">
        <v>210</v>
      </c>
      <c r="C15" s="92"/>
      <c r="D15" s="92"/>
      <c r="E15" s="92"/>
      <c r="F15" s="92"/>
      <c r="G15" s="91"/>
      <c r="AB15" s="87"/>
      <c r="AC15" s="395"/>
      <c r="AD15" s="395"/>
      <c r="AE15" s="395"/>
      <c r="AF15" s="395"/>
      <c r="AG15" s="395"/>
      <c r="AH15" s="395"/>
      <c r="AI15" s="395"/>
      <c r="AJ15" s="395"/>
      <c r="AK15" s="395"/>
      <c r="AL15" s="395"/>
      <c r="AM15" s="395"/>
      <c r="AN15" s="395"/>
      <c r="AO15" s="395"/>
    </row>
    <row r="16" spans="1:41" x14ac:dyDescent="0.2">
      <c r="A16" s="90"/>
      <c r="B16" s="67" t="s">
        <v>211</v>
      </c>
      <c r="C16" s="92"/>
      <c r="D16" s="92"/>
      <c r="E16" s="92"/>
      <c r="F16" s="92"/>
      <c r="G16" s="91"/>
      <c r="AB16" s="87"/>
      <c r="AC16" s="395"/>
      <c r="AD16" s="395"/>
      <c r="AE16" s="395"/>
      <c r="AF16" s="395"/>
      <c r="AG16" s="395"/>
      <c r="AH16" s="395"/>
      <c r="AI16" s="395"/>
      <c r="AJ16" s="395"/>
      <c r="AK16" s="395"/>
      <c r="AL16" s="395"/>
      <c r="AM16" s="395"/>
      <c r="AN16" s="395"/>
      <c r="AO16" s="395"/>
    </row>
    <row r="17" spans="1:41" x14ac:dyDescent="0.2">
      <c r="A17" s="90"/>
      <c r="B17" s="68" t="s">
        <v>6</v>
      </c>
      <c r="C17" s="94">
        <f>SUM(C7:C16)</f>
        <v>0</v>
      </c>
      <c r="D17" s="94">
        <f t="shared" ref="D17:F17" si="0">SUM(D7:D16)</f>
        <v>0</v>
      </c>
      <c r="E17" s="94">
        <f t="shared" si="0"/>
        <v>0</v>
      </c>
      <c r="F17" s="94">
        <f t="shared" si="0"/>
        <v>0</v>
      </c>
      <c r="G17" s="91"/>
      <c r="AB17" s="87"/>
      <c r="AC17" s="395"/>
      <c r="AD17" s="395"/>
      <c r="AE17" s="395"/>
      <c r="AF17" s="395"/>
      <c r="AG17" s="395"/>
      <c r="AH17" s="395"/>
      <c r="AI17" s="395"/>
      <c r="AJ17" s="395"/>
      <c r="AK17" s="395"/>
      <c r="AL17" s="395"/>
      <c r="AM17" s="395"/>
      <c r="AN17" s="395"/>
      <c r="AO17" s="395"/>
    </row>
    <row r="18" spans="1:41" x14ac:dyDescent="0.2">
      <c r="A18" s="90"/>
      <c r="B18" s="69"/>
      <c r="C18" s="95"/>
      <c r="D18" s="95"/>
      <c r="E18" s="95"/>
      <c r="F18" s="95"/>
      <c r="AB18" s="87"/>
      <c r="AC18" s="395"/>
      <c r="AD18" s="395"/>
      <c r="AE18" s="395"/>
      <c r="AF18" s="395"/>
      <c r="AG18" s="395"/>
      <c r="AH18" s="395"/>
      <c r="AI18" s="395"/>
      <c r="AJ18" s="395"/>
      <c r="AK18" s="395"/>
      <c r="AL18" s="395"/>
      <c r="AM18" s="395"/>
      <c r="AN18" s="395"/>
      <c r="AO18" s="395"/>
    </row>
    <row r="19" spans="1:41" x14ac:dyDescent="0.2">
      <c r="B19" s="96"/>
      <c r="C19" s="86"/>
      <c r="D19" s="86"/>
      <c r="E19" s="86"/>
      <c r="F19" s="86"/>
      <c r="G19" s="86"/>
      <c r="H19" s="86"/>
      <c r="I19" s="86"/>
      <c r="J19" s="86"/>
      <c r="K19" s="86"/>
      <c r="L19" s="86"/>
      <c r="M19" s="86"/>
      <c r="N19" s="86"/>
      <c r="AB19" s="87"/>
      <c r="AC19" s="395"/>
      <c r="AD19" s="395"/>
      <c r="AE19" s="395"/>
      <c r="AF19" s="395"/>
      <c r="AG19" s="395"/>
      <c r="AH19" s="395"/>
      <c r="AI19" s="395"/>
      <c r="AJ19" s="395"/>
      <c r="AK19" s="395"/>
      <c r="AL19" s="395"/>
      <c r="AM19" s="395"/>
      <c r="AN19" s="395"/>
      <c r="AO19" s="395"/>
    </row>
    <row r="20" spans="1:41" ht="15" customHeight="1" x14ac:dyDescent="0.2">
      <c r="A20" s="90"/>
      <c r="B20" s="432" t="s">
        <v>295</v>
      </c>
      <c r="C20" s="433" t="s">
        <v>297</v>
      </c>
      <c r="D20" s="433"/>
      <c r="E20" s="434" t="s">
        <v>291</v>
      </c>
      <c r="F20" s="434"/>
      <c r="G20" s="434"/>
      <c r="H20" s="434"/>
      <c r="I20" s="434"/>
      <c r="J20" s="434"/>
      <c r="K20" s="434"/>
      <c r="L20" s="434"/>
      <c r="M20" s="434"/>
      <c r="N20" s="434"/>
      <c r="O20" s="97"/>
      <c r="AB20" s="87"/>
      <c r="AC20" s="395"/>
      <c r="AD20" s="395"/>
      <c r="AE20" s="395"/>
      <c r="AF20" s="395"/>
      <c r="AG20" s="395"/>
      <c r="AH20" s="395"/>
      <c r="AI20" s="395"/>
      <c r="AJ20" s="395"/>
      <c r="AK20" s="395"/>
      <c r="AL20" s="395"/>
      <c r="AM20" s="395"/>
      <c r="AN20" s="395"/>
      <c r="AO20" s="395"/>
    </row>
    <row r="21" spans="1:41" x14ac:dyDescent="0.2">
      <c r="A21" s="90"/>
      <c r="B21" s="432"/>
      <c r="C21" s="433"/>
      <c r="D21" s="433"/>
      <c r="E21" s="435" t="s">
        <v>4</v>
      </c>
      <c r="F21" s="435"/>
      <c r="G21" s="435"/>
      <c r="H21" s="435"/>
      <c r="I21" s="435"/>
      <c r="J21" s="435" t="s">
        <v>190</v>
      </c>
      <c r="K21" s="435" t="s">
        <v>15</v>
      </c>
      <c r="L21" s="435" t="s">
        <v>17</v>
      </c>
      <c r="M21" s="435" t="s">
        <v>191</v>
      </c>
      <c r="N21" s="435" t="s">
        <v>192</v>
      </c>
      <c r="O21" s="97"/>
      <c r="AB21" s="87"/>
      <c r="AC21" s="395"/>
      <c r="AD21" s="395"/>
      <c r="AE21" s="395"/>
      <c r="AF21" s="395"/>
      <c r="AG21" s="395"/>
      <c r="AH21" s="395"/>
      <c r="AI21" s="395"/>
      <c r="AJ21" s="395"/>
      <c r="AK21" s="395"/>
      <c r="AL21" s="395"/>
      <c r="AM21" s="395"/>
      <c r="AN21" s="395"/>
      <c r="AO21" s="395"/>
    </row>
    <row r="22" spans="1:41" ht="38.25" x14ac:dyDescent="0.2">
      <c r="A22" s="90"/>
      <c r="B22" s="432"/>
      <c r="C22" s="70" t="s">
        <v>193</v>
      </c>
      <c r="D22" s="70" t="s">
        <v>194</v>
      </c>
      <c r="E22" s="70" t="s">
        <v>7</v>
      </c>
      <c r="F22" s="70" t="s">
        <v>8</v>
      </c>
      <c r="G22" s="70" t="s">
        <v>9</v>
      </c>
      <c r="H22" s="70" t="s">
        <v>12</v>
      </c>
      <c r="I22" s="70" t="s">
        <v>13</v>
      </c>
      <c r="J22" s="435"/>
      <c r="K22" s="435"/>
      <c r="L22" s="435"/>
      <c r="M22" s="435"/>
      <c r="N22" s="435"/>
      <c r="O22" s="97"/>
      <c r="AB22" s="87"/>
      <c r="AC22" s="395"/>
      <c r="AD22" s="395"/>
      <c r="AE22" s="395"/>
      <c r="AF22" s="395"/>
      <c r="AG22" s="395"/>
      <c r="AH22" s="395"/>
      <c r="AI22" s="395"/>
      <c r="AJ22" s="395"/>
      <c r="AK22" s="395"/>
      <c r="AL22" s="395"/>
      <c r="AM22" s="395"/>
      <c r="AN22" s="395"/>
      <c r="AO22" s="395"/>
    </row>
    <row r="23" spans="1:41" x14ac:dyDescent="0.2">
      <c r="A23" s="90"/>
      <c r="B23" s="71" t="s">
        <v>202</v>
      </c>
      <c r="C23" s="72"/>
      <c r="D23" s="72"/>
      <c r="E23" s="63"/>
      <c r="F23" s="63"/>
      <c r="G23" s="63"/>
      <c r="H23" s="73"/>
      <c r="I23" s="63"/>
      <c r="J23" s="63"/>
      <c r="K23" s="63"/>
      <c r="L23" s="63"/>
      <c r="M23" s="63"/>
      <c r="N23" s="63"/>
      <c r="O23" s="97"/>
      <c r="AB23" s="87"/>
      <c r="AC23" s="395"/>
      <c r="AD23" s="395"/>
      <c r="AE23" s="395"/>
      <c r="AF23" s="395"/>
      <c r="AG23" s="395"/>
      <c r="AH23" s="395"/>
      <c r="AI23" s="395"/>
      <c r="AJ23" s="395"/>
      <c r="AK23" s="395"/>
      <c r="AL23" s="395"/>
      <c r="AM23" s="395"/>
      <c r="AN23" s="395"/>
      <c r="AO23" s="395"/>
    </row>
    <row r="24" spans="1:41" x14ac:dyDescent="0.2">
      <c r="A24" s="90"/>
      <c r="B24" s="71" t="s">
        <v>203</v>
      </c>
      <c r="C24" s="72"/>
      <c r="D24" s="72"/>
      <c r="E24" s="63"/>
      <c r="F24" s="63"/>
      <c r="G24" s="63"/>
      <c r="H24" s="73"/>
      <c r="I24" s="63"/>
      <c r="J24" s="63"/>
      <c r="K24" s="63"/>
      <c r="L24" s="63"/>
      <c r="M24" s="63"/>
      <c r="N24" s="63"/>
      <c r="O24" s="97"/>
      <c r="AB24" s="87"/>
      <c r="AC24" s="395"/>
      <c r="AD24" s="395"/>
      <c r="AE24" s="395"/>
      <c r="AF24" s="395"/>
      <c r="AG24" s="395"/>
      <c r="AH24" s="395"/>
      <c r="AI24" s="395"/>
      <c r="AJ24" s="395"/>
      <c r="AK24" s="395"/>
      <c r="AL24" s="395"/>
      <c r="AM24" s="395"/>
      <c r="AN24" s="395"/>
      <c r="AO24" s="395"/>
    </row>
    <row r="25" spans="1:41" x14ac:dyDescent="0.2">
      <c r="A25" s="90"/>
      <c r="B25" s="71" t="s">
        <v>204</v>
      </c>
      <c r="C25" s="72"/>
      <c r="D25" s="72"/>
      <c r="E25" s="63"/>
      <c r="F25" s="63"/>
      <c r="G25" s="63"/>
      <c r="H25" s="73"/>
      <c r="I25" s="63"/>
      <c r="J25" s="63"/>
      <c r="K25" s="63"/>
      <c r="L25" s="63"/>
      <c r="M25" s="63"/>
      <c r="N25" s="63"/>
      <c r="O25" s="97"/>
      <c r="AB25" s="87"/>
      <c r="AC25" s="395"/>
      <c r="AD25" s="395"/>
      <c r="AE25" s="395"/>
      <c r="AF25" s="395"/>
      <c r="AG25" s="395"/>
      <c r="AH25" s="395"/>
      <c r="AI25" s="395"/>
      <c r="AJ25" s="395"/>
      <c r="AK25" s="395"/>
      <c r="AL25" s="395"/>
      <c r="AM25" s="395"/>
      <c r="AN25" s="395"/>
      <c r="AO25" s="395"/>
    </row>
    <row r="26" spans="1:41" x14ac:dyDescent="0.2">
      <c r="A26" s="90"/>
      <c r="B26" s="71" t="s">
        <v>205</v>
      </c>
      <c r="C26" s="72"/>
      <c r="D26" s="72"/>
      <c r="E26" s="63"/>
      <c r="F26" s="63"/>
      <c r="G26" s="63"/>
      <c r="H26" s="73"/>
      <c r="I26" s="63"/>
      <c r="J26" s="63"/>
      <c r="K26" s="63"/>
      <c r="L26" s="63"/>
      <c r="M26" s="63"/>
      <c r="N26" s="63"/>
      <c r="O26" s="97"/>
      <c r="AB26" s="87"/>
      <c r="AC26" s="395"/>
      <c r="AD26" s="395"/>
      <c r="AE26" s="395"/>
      <c r="AF26" s="395"/>
      <c r="AG26" s="395"/>
      <c r="AH26" s="395"/>
      <c r="AI26" s="395"/>
      <c r="AJ26" s="395"/>
      <c r="AK26" s="395"/>
      <c r="AL26" s="395"/>
      <c r="AM26" s="395"/>
      <c r="AN26" s="395"/>
      <c r="AO26" s="395"/>
    </row>
    <row r="27" spans="1:41" x14ac:dyDescent="0.2">
      <c r="A27" s="90"/>
      <c r="B27" s="71" t="s">
        <v>206</v>
      </c>
      <c r="C27" s="72"/>
      <c r="D27" s="72"/>
      <c r="E27" s="63"/>
      <c r="F27" s="63"/>
      <c r="G27" s="63"/>
      <c r="H27" s="73"/>
      <c r="I27" s="63"/>
      <c r="J27" s="63"/>
      <c r="K27" s="63"/>
      <c r="L27" s="63"/>
      <c r="M27" s="63"/>
      <c r="N27" s="63"/>
      <c r="O27" s="97"/>
      <c r="AB27" s="87"/>
      <c r="AC27" s="395"/>
      <c r="AD27" s="395"/>
      <c r="AE27" s="395"/>
      <c r="AF27" s="395"/>
      <c r="AG27" s="395"/>
      <c r="AH27" s="395"/>
      <c r="AI27" s="395"/>
      <c r="AJ27" s="395"/>
      <c r="AK27" s="395"/>
      <c r="AL27" s="395"/>
      <c r="AM27" s="395"/>
      <c r="AN27" s="395"/>
      <c r="AO27" s="395"/>
    </row>
    <row r="28" spans="1:41" x14ac:dyDescent="0.2">
      <c r="A28" s="90"/>
      <c r="B28" s="71" t="s">
        <v>207</v>
      </c>
      <c r="C28" s="72"/>
      <c r="D28" s="72"/>
      <c r="E28" s="63"/>
      <c r="F28" s="63"/>
      <c r="G28" s="63"/>
      <c r="H28" s="73"/>
      <c r="I28" s="63"/>
      <c r="J28" s="63"/>
      <c r="K28" s="63"/>
      <c r="L28" s="63"/>
      <c r="M28" s="63"/>
      <c r="N28" s="63"/>
      <c r="O28" s="97"/>
      <c r="AB28" s="87"/>
      <c r="AC28" s="395"/>
      <c r="AD28" s="395"/>
      <c r="AE28" s="395"/>
      <c r="AF28" s="395"/>
      <c r="AG28" s="395"/>
      <c r="AH28" s="395"/>
      <c r="AI28" s="395"/>
      <c r="AJ28" s="395"/>
      <c r="AK28" s="395"/>
      <c r="AL28" s="395"/>
      <c r="AM28" s="395"/>
      <c r="AN28" s="395"/>
      <c r="AO28" s="395"/>
    </row>
    <row r="29" spans="1:41" x14ac:dyDescent="0.2">
      <c r="A29" s="90"/>
      <c r="B29" s="71" t="s">
        <v>208</v>
      </c>
      <c r="C29" s="72"/>
      <c r="D29" s="72"/>
      <c r="E29" s="63"/>
      <c r="F29" s="63"/>
      <c r="G29" s="63"/>
      <c r="H29" s="73"/>
      <c r="I29" s="63"/>
      <c r="J29" s="63"/>
      <c r="K29" s="63"/>
      <c r="L29" s="63"/>
      <c r="M29" s="63"/>
      <c r="N29" s="63"/>
      <c r="O29" s="97"/>
      <c r="AB29" s="87"/>
      <c r="AC29" s="395"/>
      <c r="AD29" s="395"/>
      <c r="AE29" s="395"/>
      <c r="AF29" s="395"/>
      <c r="AG29" s="395"/>
      <c r="AH29" s="395"/>
      <c r="AI29" s="395"/>
      <c r="AJ29" s="395"/>
      <c r="AK29" s="395"/>
      <c r="AL29" s="395"/>
      <c r="AM29" s="395"/>
      <c r="AN29" s="395"/>
      <c r="AO29" s="395"/>
    </row>
    <row r="30" spans="1:41" x14ac:dyDescent="0.2">
      <c r="A30" s="90"/>
      <c r="B30" s="71" t="s">
        <v>209</v>
      </c>
      <c r="C30" s="72"/>
      <c r="D30" s="72"/>
      <c r="E30" s="63"/>
      <c r="F30" s="63"/>
      <c r="G30" s="63"/>
      <c r="H30" s="73"/>
      <c r="I30" s="63"/>
      <c r="J30" s="63"/>
      <c r="K30" s="63"/>
      <c r="L30" s="63"/>
      <c r="M30" s="63"/>
      <c r="N30" s="63"/>
      <c r="O30" s="97"/>
      <c r="AB30" s="87"/>
      <c r="AC30" s="395"/>
      <c r="AD30" s="395"/>
      <c r="AE30" s="395"/>
      <c r="AF30" s="395"/>
      <c r="AG30" s="395"/>
      <c r="AH30" s="395"/>
      <c r="AI30" s="395"/>
      <c r="AJ30" s="395"/>
      <c r="AK30" s="395"/>
      <c r="AL30" s="395"/>
      <c r="AM30" s="395"/>
      <c r="AN30" s="395"/>
      <c r="AO30" s="395"/>
    </row>
    <row r="31" spans="1:41" ht="13.15" x14ac:dyDescent="0.25">
      <c r="A31" s="90"/>
      <c r="B31" s="71" t="s">
        <v>210</v>
      </c>
      <c r="C31" s="72"/>
      <c r="D31" s="72"/>
      <c r="E31" s="63"/>
      <c r="F31" s="63"/>
      <c r="G31" s="63"/>
      <c r="H31" s="73"/>
      <c r="I31" s="63"/>
      <c r="J31" s="63"/>
      <c r="K31" s="63"/>
      <c r="L31" s="63"/>
      <c r="M31" s="63"/>
      <c r="N31" s="63"/>
      <c r="O31" s="97"/>
      <c r="AB31" s="87"/>
      <c r="AC31" s="88"/>
      <c r="AD31" s="89"/>
      <c r="AE31" s="89"/>
      <c r="AF31" s="89"/>
      <c r="AG31" s="89"/>
      <c r="AH31" s="89"/>
      <c r="AI31" s="89"/>
      <c r="AJ31" s="89"/>
      <c r="AK31" s="89"/>
      <c r="AL31" s="89"/>
      <c r="AM31" s="89"/>
      <c r="AN31" s="89"/>
      <c r="AO31" s="89"/>
    </row>
    <row r="32" spans="1:41" ht="13.15" x14ac:dyDescent="0.25">
      <c r="A32" s="90"/>
      <c r="B32" s="71" t="s">
        <v>211</v>
      </c>
      <c r="C32" s="72"/>
      <c r="D32" s="72"/>
      <c r="E32" s="63"/>
      <c r="F32" s="63"/>
      <c r="G32" s="63"/>
      <c r="H32" s="73"/>
      <c r="I32" s="63"/>
      <c r="J32" s="63"/>
      <c r="K32" s="63"/>
      <c r="L32" s="63"/>
      <c r="M32" s="63"/>
      <c r="N32" s="63"/>
      <c r="O32" s="97"/>
      <c r="AB32" s="87"/>
      <c r="AC32" s="88"/>
      <c r="AD32" s="89"/>
      <c r="AE32" s="89"/>
      <c r="AF32" s="89"/>
      <c r="AG32" s="89"/>
      <c r="AH32" s="89"/>
      <c r="AI32" s="89"/>
      <c r="AJ32" s="89"/>
      <c r="AK32" s="89"/>
      <c r="AL32" s="89"/>
      <c r="AM32" s="89"/>
      <c r="AN32" s="89"/>
      <c r="AO32" s="89"/>
    </row>
    <row r="33" spans="1:41" ht="13.15" x14ac:dyDescent="0.25">
      <c r="A33" s="90"/>
      <c r="B33" s="71" t="s">
        <v>33</v>
      </c>
      <c r="C33" s="74">
        <f>SUM(C23:C32)</f>
        <v>0</v>
      </c>
      <c r="D33" s="74">
        <f>SUM(D23:D32)</f>
        <v>0</v>
      </c>
      <c r="E33" s="74">
        <f t="shared" ref="E33:N33" si="1">SUM(E23:E32)</f>
        <v>0</v>
      </c>
      <c r="F33" s="74">
        <f t="shared" si="1"/>
        <v>0</v>
      </c>
      <c r="G33" s="74">
        <f t="shared" si="1"/>
        <v>0</v>
      </c>
      <c r="H33" s="74">
        <f t="shared" si="1"/>
        <v>0</v>
      </c>
      <c r="I33" s="74">
        <f t="shared" si="1"/>
        <v>0</v>
      </c>
      <c r="J33" s="74">
        <f t="shared" si="1"/>
        <v>0</v>
      </c>
      <c r="K33" s="74">
        <f t="shared" si="1"/>
        <v>0</v>
      </c>
      <c r="L33" s="74">
        <f t="shared" si="1"/>
        <v>0</v>
      </c>
      <c r="M33" s="74">
        <f t="shared" si="1"/>
        <v>0</v>
      </c>
      <c r="N33" s="74">
        <f t="shared" si="1"/>
        <v>0</v>
      </c>
      <c r="O33" s="97"/>
      <c r="AB33" s="87"/>
      <c r="AC33" s="396" t="s">
        <v>184</v>
      </c>
      <c r="AD33" s="396"/>
      <c r="AE33" s="396"/>
      <c r="AF33" s="396"/>
      <c r="AG33" s="396"/>
      <c r="AH33" s="396"/>
      <c r="AI33" s="396"/>
      <c r="AJ33" s="396"/>
      <c r="AK33" s="396"/>
      <c r="AL33" s="396"/>
      <c r="AM33" s="396"/>
      <c r="AN33" s="396"/>
      <c r="AO33" s="396"/>
    </row>
    <row r="34" spans="1:41" x14ac:dyDescent="0.2">
      <c r="B34" s="98"/>
      <c r="C34" s="99"/>
      <c r="D34" s="99"/>
      <c r="E34" s="99"/>
      <c r="F34" s="99"/>
      <c r="G34" s="99"/>
      <c r="H34" s="99"/>
      <c r="I34" s="99"/>
      <c r="J34" s="99"/>
      <c r="K34" s="99"/>
      <c r="L34" s="99"/>
      <c r="M34" s="99"/>
      <c r="N34" s="99"/>
      <c r="AB34" s="87"/>
      <c r="AC34" s="395" t="s">
        <v>183</v>
      </c>
      <c r="AD34" s="395"/>
      <c r="AE34" s="395"/>
      <c r="AF34" s="395"/>
      <c r="AG34" s="395"/>
      <c r="AH34" s="395"/>
      <c r="AI34" s="395"/>
      <c r="AJ34" s="395"/>
      <c r="AK34" s="395"/>
      <c r="AL34" s="395"/>
      <c r="AM34" s="395"/>
      <c r="AN34" s="395"/>
      <c r="AO34" s="395"/>
    </row>
    <row r="35" spans="1:41" x14ac:dyDescent="0.2">
      <c r="B35" s="96"/>
      <c r="C35" s="86"/>
      <c r="D35" s="86"/>
      <c r="E35" s="86"/>
      <c r="F35" s="86"/>
      <c r="G35" s="86"/>
      <c r="H35" s="86"/>
      <c r="I35" s="86"/>
      <c r="J35" s="86"/>
      <c r="K35" s="86"/>
      <c r="L35" s="86"/>
      <c r="M35" s="86"/>
      <c r="N35" s="86"/>
      <c r="AB35" s="87"/>
      <c r="AC35" s="395"/>
      <c r="AD35" s="395"/>
      <c r="AE35" s="395"/>
      <c r="AF35" s="395"/>
      <c r="AG35" s="395"/>
      <c r="AH35" s="395"/>
      <c r="AI35" s="395"/>
      <c r="AJ35" s="395"/>
      <c r="AK35" s="395"/>
      <c r="AL35" s="395"/>
      <c r="AM35" s="395"/>
      <c r="AN35" s="395"/>
      <c r="AO35" s="395"/>
    </row>
    <row r="36" spans="1:41" x14ac:dyDescent="0.2">
      <c r="A36" s="90"/>
      <c r="B36" s="432" t="s">
        <v>294</v>
      </c>
      <c r="C36" s="433" t="s">
        <v>297</v>
      </c>
      <c r="D36" s="433"/>
      <c r="E36" s="434" t="s">
        <v>291</v>
      </c>
      <c r="F36" s="434"/>
      <c r="G36" s="434"/>
      <c r="H36" s="434"/>
      <c r="I36" s="434"/>
      <c r="J36" s="434"/>
      <c r="K36" s="434"/>
      <c r="L36" s="434"/>
      <c r="M36" s="434"/>
      <c r="N36" s="434"/>
      <c r="O36" s="97"/>
      <c r="AB36" s="87"/>
      <c r="AC36" s="395"/>
      <c r="AD36" s="395"/>
      <c r="AE36" s="395"/>
      <c r="AF36" s="395"/>
      <c r="AG36" s="395"/>
      <c r="AH36" s="395"/>
      <c r="AI36" s="395"/>
      <c r="AJ36" s="395"/>
      <c r="AK36" s="395"/>
      <c r="AL36" s="395"/>
      <c r="AM36" s="395"/>
      <c r="AN36" s="395"/>
      <c r="AO36" s="395"/>
    </row>
    <row r="37" spans="1:41" x14ac:dyDescent="0.2">
      <c r="A37" s="90"/>
      <c r="B37" s="432"/>
      <c r="C37" s="433"/>
      <c r="D37" s="433"/>
      <c r="E37" s="435" t="s">
        <v>4</v>
      </c>
      <c r="F37" s="435"/>
      <c r="G37" s="435"/>
      <c r="H37" s="435"/>
      <c r="I37" s="435"/>
      <c r="J37" s="435" t="s">
        <v>190</v>
      </c>
      <c r="K37" s="435" t="s">
        <v>15</v>
      </c>
      <c r="L37" s="435" t="s">
        <v>17</v>
      </c>
      <c r="M37" s="435" t="s">
        <v>191</v>
      </c>
      <c r="N37" s="435" t="s">
        <v>192</v>
      </c>
      <c r="O37" s="97"/>
      <c r="AB37" s="87"/>
      <c r="AC37" s="395"/>
      <c r="AD37" s="395"/>
      <c r="AE37" s="395"/>
      <c r="AF37" s="395"/>
      <c r="AG37" s="395"/>
      <c r="AH37" s="395"/>
      <c r="AI37" s="395"/>
      <c r="AJ37" s="395"/>
      <c r="AK37" s="395"/>
      <c r="AL37" s="395"/>
      <c r="AM37" s="395"/>
      <c r="AN37" s="395"/>
      <c r="AO37" s="395"/>
    </row>
    <row r="38" spans="1:41" ht="38.25" x14ac:dyDescent="0.2">
      <c r="A38" s="90"/>
      <c r="B38" s="432"/>
      <c r="C38" s="70" t="s">
        <v>193</v>
      </c>
      <c r="D38" s="70" t="s">
        <v>194</v>
      </c>
      <c r="E38" s="70" t="s">
        <v>7</v>
      </c>
      <c r="F38" s="70" t="s">
        <v>8</v>
      </c>
      <c r="G38" s="70" t="s">
        <v>9</v>
      </c>
      <c r="H38" s="70" t="s">
        <v>12</v>
      </c>
      <c r="I38" s="70" t="s">
        <v>13</v>
      </c>
      <c r="J38" s="435"/>
      <c r="K38" s="435"/>
      <c r="L38" s="435"/>
      <c r="M38" s="435"/>
      <c r="N38" s="435"/>
      <c r="O38" s="97"/>
      <c r="AB38" s="87"/>
      <c r="AC38" s="395"/>
      <c r="AD38" s="395"/>
      <c r="AE38" s="395"/>
      <c r="AF38" s="395"/>
      <c r="AG38" s="395"/>
      <c r="AH38" s="395"/>
      <c r="AI38" s="395"/>
      <c r="AJ38" s="395"/>
      <c r="AK38" s="395"/>
      <c r="AL38" s="395"/>
      <c r="AM38" s="395"/>
      <c r="AN38" s="395"/>
      <c r="AO38" s="395"/>
    </row>
    <row r="39" spans="1:41" x14ac:dyDescent="0.2">
      <c r="A39" s="90"/>
      <c r="B39" s="71" t="s">
        <v>202</v>
      </c>
      <c r="C39" s="72"/>
      <c r="D39" s="72"/>
      <c r="E39" s="63"/>
      <c r="F39" s="63"/>
      <c r="G39" s="63"/>
      <c r="H39" s="73"/>
      <c r="I39" s="63"/>
      <c r="J39" s="63"/>
      <c r="K39" s="63"/>
      <c r="L39" s="63"/>
      <c r="M39" s="63"/>
      <c r="N39" s="63"/>
      <c r="O39" s="97"/>
      <c r="AB39" s="87"/>
      <c r="AC39" s="395"/>
      <c r="AD39" s="395"/>
      <c r="AE39" s="395"/>
      <c r="AF39" s="395"/>
      <c r="AG39" s="395"/>
      <c r="AH39" s="395"/>
      <c r="AI39" s="395"/>
      <c r="AJ39" s="395"/>
      <c r="AK39" s="395"/>
      <c r="AL39" s="395"/>
      <c r="AM39" s="395"/>
      <c r="AN39" s="395"/>
      <c r="AO39" s="395"/>
    </row>
    <row r="40" spans="1:41" x14ac:dyDescent="0.2">
      <c r="A40" s="90"/>
      <c r="B40" s="71" t="s">
        <v>203</v>
      </c>
      <c r="C40" s="72"/>
      <c r="D40" s="72"/>
      <c r="E40" s="63"/>
      <c r="F40" s="63"/>
      <c r="G40" s="63"/>
      <c r="H40" s="73"/>
      <c r="I40" s="63"/>
      <c r="J40" s="63"/>
      <c r="K40" s="63"/>
      <c r="L40" s="63"/>
      <c r="M40" s="63"/>
      <c r="N40" s="63"/>
      <c r="O40" s="97"/>
      <c r="AB40" s="87"/>
      <c r="AC40" s="395"/>
      <c r="AD40" s="395"/>
      <c r="AE40" s="395"/>
      <c r="AF40" s="395"/>
      <c r="AG40" s="395"/>
      <c r="AH40" s="395"/>
      <c r="AI40" s="395"/>
      <c r="AJ40" s="395"/>
      <c r="AK40" s="395"/>
      <c r="AL40" s="395"/>
      <c r="AM40" s="395"/>
      <c r="AN40" s="395"/>
      <c r="AO40" s="395"/>
    </row>
    <row r="41" spans="1:41" x14ac:dyDescent="0.2">
      <c r="A41" s="90"/>
      <c r="B41" s="71" t="s">
        <v>204</v>
      </c>
      <c r="C41" s="72"/>
      <c r="D41" s="72"/>
      <c r="E41" s="63"/>
      <c r="F41" s="63"/>
      <c r="G41" s="63"/>
      <c r="H41" s="73"/>
      <c r="I41" s="63"/>
      <c r="J41" s="63"/>
      <c r="K41" s="63"/>
      <c r="L41" s="63"/>
      <c r="M41" s="63"/>
      <c r="N41" s="63"/>
      <c r="O41" s="97"/>
      <c r="AB41" s="87"/>
      <c r="AC41" s="395"/>
      <c r="AD41" s="395"/>
      <c r="AE41" s="395"/>
      <c r="AF41" s="395"/>
      <c r="AG41" s="395"/>
      <c r="AH41" s="395"/>
      <c r="AI41" s="395"/>
      <c r="AJ41" s="395"/>
      <c r="AK41" s="395"/>
      <c r="AL41" s="395"/>
      <c r="AM41" s="395"/>
      <c r="AN41" s="395"/>
      <c r="AO41" s="395"/>
    </row>
    <row r="42" spans="1:41" x14ac:dyDescent="0.2">
      <c r="A42" s="90"/>
      <c r="B42" s="71" t="s">
        <v>205</v>
      </c>
      <c r="C42" s="72"/>
      <c r="D42" s="72"/>
      <c r="E42" s="63"/>
      <c r="F42" s="63"/>
      <c r="G42" s="63"/>
      <c r="H42" s="73"/>
      <c r="I42" s="63"/>
      <c r="J42" s="63"/>
      <c r="K42" s="63"/>
      <c r="L42" s="63"/>
      <c r="M42" s="63"/>
      <c r="N42" s="63"/>
      <c r="O42" s="97"/>
      <c r="AC42" s="395"/>
      <c r="AD42" s="395"/>
      <c r="AE42" s="395"/>
      <c r="AF42" s="395"/>
      <c r="AG42" s="395"/>
      <c r="AH42" s="395"/>
      <c r="AI42" s="395"/>
      <c r="AJ42" s="395"/>
      <c r="AK42" s="395"/>
      <c r="AL42" s="395"/>
      <c r="AM42" s="395"/>
      <c r="AN42" s="395"/>
      <c r="AO42" s="395"/>
    </row>
    <row r="43" spans="1:41" x14ac:dyDescent="0.2">
      <c r="A43" s="90"/>
      <c r="B43" s="71" t="s">
        <v>206</v>
      </c>
      <c r="C43" s="72"/>
      <c r="D43" s="72"/>
      <c r="E43" s="63"/>
      <c r="F43" s="63"/>
      <c r="G43" s="63"/>
      <c r="H43" s="73"/>
      <c r="I43" s="63"/>
      <c r="J43" s="63"/>
      <c r="K43" s="63"/>
      <c r="L43" s="63"/>
      <c r="M43" s="63"/>
      <c r="N43" s="63"/>
      <c r="O43" s="97"/>
      <c r="AC43" s="395"/>
      <c r="AD43" s="395"/>
      <c r="AE43" s="395"/>
      <c r="AF43" s="395"/>
      <c r="AG43" s="395"/>
      <c r="AH43" s="395"/>
      <c r="AI43" s="395"/>
      <c r="AJ43" s="395"/>
      <c r="AK43" s="395"/>
      <c r="AL43" s="395"/>
      <c r="AM43" s="395"/>
      <c r="AN43" s="395"/>
      <c r="AO43" s="395"/>
    </row>
    <row r="44" spans="1:41" x14ac:dyDescent="0.2">
      <c r="A44" s="90"/>
      <c r="B44" s="71" t="s">
        <v>207</v>
      </c>
      <c r="C44" s="72"/>
      <c r="D44" s="72"/>
      <c r="E44" s="63"/>
      <c r="F44" s="63"/>
      <c r="G44" s="63"/>
      <c r="H44" s="73"/>
      <c r="I44" s="63"/>
      <c r="J44" s="63"/>
      <c r="K44" s="63"/>
      <c r="L44" s="63"/>
      <c r="M44" s="63"/>
      <c r="N44" s="63"/>
      <c r="O44" s="97"/>
      <c r="AC44" s="395"/>
      <c r="AD44" s="395"/>
      <c r="AE44" s="395"/>
      <c r="AF44" s="395"/>
      <c r="AG44" s="395"/>
      <c r="AH44" s="395"/>
      <c r="AI44" s="395"/>
      <c r="AJ44" s="395"/>
      <c r="AK44" s="395"/>
      <c r="AL44" s="395"/>
      <c r="AM44" s="395"/>
      <c r="AN44" s="395"/>
      <c r="AO44" s="395"/>
    </row>
    <row r="45" spans="1:41" x14ac:dyDescent="0.2">
      <c r="A45" s="90"/>
      <c r="B45" s="71" t="s">
        <v>208</v>
      </c>
      <c r="C45" s="72"/>
      <c r="D45" s="72"/>
      <c r="E45" s="63"/>
      <c r="F45" s="63"/>
      <c r="G45" s="63"/>
      <c r="H45" s="73"/>
      <c r="I45" s="63"/>
      <c r="J45" s="63"/>
      <c r="K45" s="63"/>
      <c r="L45" s="63"/>
      <c r="M45" s="63"/>
      <c r="N45" s="63"/>
      <c r="O45" s="97"/>
      <c r="AC45" s="395"/>
      <c r="AD45" s="395"/>
      <c r="AE45" s="395"/>
      <c r="AF45" s="395"/>
      <c r="AG45" s="395"/>
      <c r="AH45" s="395"/>
      <c r="AI45" s="395"/>
      <c r="AJ45" s="395"/>
      <c r="AK45" s="395"/>
      <c r="AL45" s="395"/>
      <c r="AM45" s="395"/>
      <c r="AN45" s="395"/>
      <c r="AO45" s="395"/>
    </row>
    <row r="46" spans="1:41" x14ac:dyDescent="0.2">
      <c r="A46" s="90"/>
      <c r="B46" s="71" t="s">
        <v>209</v>
      </c>
      <c r="C46" s="72"/>
      <c r="D46" s="72"/>
      <c r="E46" s="63"/>
      <c r="F46" s="63"/>
      <c r="G46" s="63"/>
      <c r="H46" s="73"/>
      <c r="I46" s="63"/>
      <c r="J46" s="63"/>
      <c r="K46" s="63"/>
      <c r="L46" s="63"/>
      <c r="M46" s="63"/>
      <c r="N46" s="63"/>
      <c r="O46" s="97"/>
      <c r="AC46" s="395"/>
      <c r="AD46" s="395"/>
      <c r="AE46" s="395"/>
      <c r="AF46" s="395"/>
      <c r="AG46" s="395"/>
      <c r="AH46" s="395"/>
      <c r="AI46" s="395"/>
      <c r="AJ46" s="395"/>
      <c r="AK46" s="395"/>
      <c r="AL46" s="395"/>
      <c r="AM46" s="395"/>
      <c r="AN46" s="395"/>
      <c r="AO46" s="395"/>
    </row>
    <row r="47" spans="1:41" x14ac:dyDescent="0.2">
      <c r="A47" s="90"/>
      <c r="B47" s="71" t="s">
        <v>210</v>
      </c>
      <c r="C47" s="72"/>
      <c r="D47" s="72"/>
      <c r="E47" s="63"/>
      <c r="F47" s="63"/>
      <c r="G47" s="63"/>
      <c r="H47" s="73"/>
      <c r="I47" s="63"/>
      <c r="J47" s="63"/>
      <c r="K47" s="63"/>
      <c r="L47" s="63"/>
      <c r="M47" s="63"/>
      <c r="N47" s="63"/>
      <c r="O47" s="97"/>
      <c r="AC47" s="395"/>
      <c r="AD47" s="395"/>
      <c r="AE47" s="395"/>
      <c r="AF47" s="395"/>
      <c r="AG47" s="395"/>
      <c r="AH47" s="395"/>
      <c r="AI47" s="395"/>
      <c r="AJ47" s="395"/>
      <c r="AK47" s="395"/>
      <c r="AL47" s="395"/>
      <c r="AM47" s="395"/>
      <c r="AN47" s="395"/>
      <c r="AO47" s="395"/>
    </row>
    <row r="48" spans="1:41" x14ac:dyDescent="0.2">
      <c r="A48" s="90"/>
      <c r="B48" s="71" t="s">
        <v>211</v>
      </c>
      <c r="C48" s="72"/>
      <c r="D48" s="72"/>
      <c r="E48" s="63"/>
      <c r="F48" s="63"/>
      <c r="G48" s="63"/>
      <c r="H48" s="73"/>
      <c r="I48" s="63"/>
      <c r="J48" s="63"/>
      <c r="K48" s="63"/>
      <c r="L48" s="63"/>
      <c r="M48" s="63"/>
      <c r="N48" s="63"/>
      <c r="O48" s="97"/>
      <c r="AC48" s="395"/>
      <c r="AD48" s="395"/>
      <c r="AE48" s="395"/>
      <c r="AF48" s="395"/>
      <c r="AG48" s="395"/>
      <c r="AH48" s="395"/>
      <c r="AI48" s="395"/>
      <c r="AJ48" s="395"/>
      <c r="AK48" s="395"/>
      <c r="AL48" s="395"/>
      <c r="AM48" s="395"/>
      <c r="AN48" s="395"/>
      <c r="AO48" s="395"/>
    </row>
    <row r="49" spans="1:41" x14ac:dyDescent="0.2">
      <c r="A49" s="90"/>
      <c r="B49" s="71" t="s">
        <v>33</v>
      </c>
      <c r="C49" s="74">
        <f>SUM(C39:C48)</f>
        <v>0</v>
      </c>
      <c r="D49" s="74">
        <f>SUM(D39:D48)</f>
        <v>0</v>
      </c>
      <c r="E49" s="74">
        <f t="shared" ref="E49:N49" si="2">SUM(E39:E48)</f>
        <v>0</v>
      </c>
      <c r="F49" s="74">
        <f t="shared" si="2"/>
        <v>0</v>
      </c>
      <c r="G49" s="74">
        <f t="shared" si="2"/>
        <v>0</v>
      </c>
      <c r="H49" s="74">
        <f t="shared" si="2"/>
        <v>0</v>
      </c>
      <c r="I49" s="74">
        <f t="shared" si="2"/>
        <v>0</v>
      </c>
      <c r="J49" s="74">
        <f t="shared" si="2"/>
        <v>0</v>
      </c>
      <c r="K49" s="74">
        <f t="shared" si="2"/>
        <v>0</v>
      </c>
      <c r="L49" s="74">
        <f t="shared" si="2"/>
        <v>0</v>
      </c>
      <c r="M49" s="74">
        <f t="shared" si="2"/>
        <v>0</v>
      </c>
      <c r="N49" s="74">
        <f t="shared" si="2"/>
        <v>0</v>
      </c>
      <c r="O49" s="97"/>
      <c r="AC49" s="395"/>
      <c r="AD49" s="395"/>
      <c r="AE49" s="395"/>
      <c r="AF49" s="395"/>
      <c r="AG49" s="395"/>
      <c r="AH49" s="395"/>
      <c r="AI49" s="395"/>
      <c r="AJ49" s="395"/>
      <c r="AK49" s="395"/>
      <c r="AL49" s="395"/>
      <c r="AM49" s="395"/>
      <c r="AN49" s="395"/>
      <c r="AO49" s="395"/>
    </row>
    <row r="50" spans="1:41" x14ac:dyDescent="0.2">
      <c r="B50" s="98"/>
      <c r="C50" s="99"/>
      <c r="D50" s="99"/>
      <c r="E50" s="99"/>
      <c r="F50" s="99"/>
      <c r="G50" s="99"/>
      <c r="H50" s="99"/>
      <c r="I50" s="99"/>
      <c r="J50" s="99"/>
      <c r="K50" s="99"/>
      <c r="L50" s="99"/>
      <c r="M50" s="99"/>
      <c r="N50" s="99"/>
      <c r="AC50" s="395"/>
      <c r="AD50" s="395"/>
      <c r="AE50" s="395"/>
      <c r="AF50" s="395"/>
      <c r="AG50" s="395"/>
      <c r="AH50" s="395"/>
      <c r="AI50" s="395"/>
      <c r="AJ50" s="395"/>
      <c r="AK50" s="395"/>
      <c r="AL50" s="395"/>
      <c r="AM50" s="395"/>
      <c r="AN50" s="395"/>
      <c r="AO50" s="395"/>
    </row>
    <row r="51" spans="1:41" x14ac:dyDescent="0.2">
      <c r="B51" s="96"/>
      <c r="C51" s="86"/>
      <c r="D51" s="86"/>
      <c r="E51" s="86"/>
      <c r="F51" s="86"/>
      <c r="G51" s="86"/>
      <c r="H51" s="86"/>
      <c r="I51" s="86"/>
      <c r="J51" s="86"/>
      <c r="K51" s="86"/>
      <c r="L51" s="86"/>
      <c r="M51" s="86"/>
      <c r="N51" s="86"/>
      <c r="AC51" s="395"/>
      <c r="AD51" s="395"/>
      <c r="AE51" s="395"/>
      <c r="AF51" s="395"/>
      <c r="AG51" s="395"/>
      <c r="AH51" s="395"/>
      <c r="AI51" s="395"/>
      <c r="AJ51" s="395"/>
      <c r="AK51" s="395"/>
      <c r="AL51" s="395"/>
      <c r="AM51" s="395"/>
      <c r="AN51" s="395"/>
      <c r="AO51" s="395"/>
    </row>
    <row r="52" spans="1:41" ht="15" customHeight="1" x14ac:dyDescent="0.2">
      <c r="A52" s="90"/>
      <c r="B52" s="423" t="s">
        <v>293</v>
      </c>
      <c r="C52" s="424" t="s">
        <v>298</v>
      </c>
      <c r="D52" s="424"/>
      <c r="E52" s="425" t="s">
        <v>291</v>
      </c>
      <c r="F52" s="425"/>
      <c r="G52" s="425"/>
      <c r="H52" s="425"/>
      <c r="I52" s="425"/>
      <c r="J52" s="425"/>
      <c r="K52" s="425"/>
      <c r="L52" s="425"/>
      <c r="M52" s="425"/>
      <c r="N52" s="425"/>
      <c r="O52" s="97"/>
      <c r="AC52" s="395"/>
      <c r="AD52" s="395"/>
      <c r="AE52" s="395"/>
      <c r="AF52" s="395"/>
      <c r="AG52" s="395"/>
      <c r="AH52" s="395"/>
      <c r="AI52" s="395"/>
      <c r="AJ52" s="395"/>
      <c r="AK52" s="395"/>
      <c r="AL52" s="395"/>
      <c r="AM52" s="395"/>
      <c r="AN52" s="395"/>
      <c r="AO52" s="395"/>
    </row>
    <row r="53" spans="1:41" x14ac:dyDescent="0.2">
      <c r="A53" s="90"/>
      <c r="B53" s="423"/>
      <c r="C53" s="424"/>
      <c r="D53" s="424"/>
      <c r="E53" s="426" t="s">
        <v>4</v>
      </c>
      <c r="F53" s="426"/>
      <c r="G53" s="426"/>
      <c r="H53" s="426"/>
      <c r="I53" s="426"/>
      <c r="J53" s="426" t="s">
        <v>190</v>
      </c>
      <c r="K53" s="426" t="s">
        <v>15</v>
      </c>
      <c r="L53" s="426" t="s">
        <v>17</v>
      </c>
      <c r="M53" s="426" t="s">
        <v>191</v>
      </c>
      <c r="N53" s="426" t="s">
        <v>192</v>
      </c>
      <c r="O53" s="97"/>
    </row>
    <row r="54" spans="1:41" ht="38.25" x14ac:dyDescent="0.2">
      <c r="A54" s="90"/>
      <c r="B54" s="423"/>
      <c r="C54" s="75" t="s">
        <v>193</v>
      </c>
      <c r="D54" s="75" t="s">
        <v>194</v>
      </c>
      <c r="E54" s="75" t="s">
        <v>7</v>
      </c>
      <c r="F54" s="75" t="s">
        <v>8</v>
      </c>
      <c r="G54" s="75" t="s">
        <v>9</v>
      </c>
      <c r="H54" s="75" t="s">
        <v>12</v>
      </c>
      <c r="I54" s="75" t="s">
        <v>13</v>
      </c>
      <c r="J54" s="426"/>
      <c r="K54" s="426"/>
      <c r="L54" s="426"/>
      <c r="M54" s="426"/>
      <c r="N54" s="426"/>
      <c r="O54" s="97"/>
    </row>
    <row r="55" spans="1:41" ht="13.15" x14ac:dyDescent="0.25">
      <c r="A55" s="90"/>
      <c r="B55" s="76" t="s">
        <v>202</v>
      </c>
      <c r="C55" s="72"/>
      <c r="D55" s="72"/>
      <c r="E55" s="63"/>
      <c r="F55" s="63"/>
      <c r="G55" s="63"/>
      <c r="H55" s="73"/>
      <c r="I55" s="63"/>
      <c r="J55" s="63"/>
      <c r="K55" s="63"/>
      <c r="L55" s="63"/>
      <c r="M55" s="63"/>
      <c r="N55" s="63"/>
      <c r="O55" s="97"/>
    </row>
    <row r="56" spans="1:41" ht="13.15" x14ac:dyDescent="0.25">
      <c r="A56" s="90"/>
      <c r="B56" s="76" t="s">
        <v>203</v>
      </c>
      <c r="C56" s="72"/>
      <c r="D56" s="72"/>
      <c r="E56" s="63"/>
      <c r="F56" s="63"/>
      <c r="G56" s="63"/>
      <c r="H56" s="73"/>
      <c r="I56" s="63"/>
      <c r="J56" s="63"/>
      <c r="K56" s="63"/>
      <c r="L56" s="63"/>
      <c r="M56" s="63"/>
      <c r="N56" s="63"/>
      <c r="O56" s="97"/>
    </row>
    <row r="57" spans="1:41" ht="13.15" x14ac:dyDescent="0.25">
      <c r="A57" s="90"/>
      <c r="B57" s="76" t="s">
        <v>204</v>
      </c>
      <c r="C57" s="72"/>
      <c r="D57" s="72"/>
      <c r="E57" s="63"/>
      <c r="F57" s="63"/>
      <c r="G57" s="63"/>
      <c r="H57" s="73"/>
      <c r="I57" s="63"/>
      <c r="J57" s="63"/>
      <c r="K57" s="63"/>
      <c r="L57" s="63"/>
      <c r="M57" s="63"/>
      <c r="N57" s="63"/>
      <c r="O57" s="97"/>
    </row>
    <row r="58" spans="1:41" ht="13.15" x14ac:dyDescent="0.25">
      <c r="A58" s="90"/>
      <c r="B58" s="76" t="s">
        <v>205</v>
      </c>
      <c r="C58" s="72"/>
      <c r="D58" s="72"/>
      <c r="E58" s="63"/>
      <c r="F58" s="63"/>
      <c r="G58" s="63"/>
      <c r="H58" s="73"/>
      <c r="I58" s="63"/>
      <c r="J58" s="63"/>
      <c r="K58" s="63"/>
      <c r="L58" s="63"/>
      <c r="M58" s="63"/>
      <c r="N58" s="63"/>
      <c r="O58" s="97"/>
    </row>
    <row r="59" spans="1:41" ht="13.15" x14ac:dyDescent="0.25">
      <c r="A59" s="90"/>
      <c r="B59" s="76" t="s">
        <v>206</v>
      </c>
      <c r="C59" s="72"/>
      <c r="D59" s="72"/>
      <c r="E59" s="63"/>
      <c r="F59" s="63"/>
      <c r="G59" s="63"/>
      <c r="H59" s="73"/>
      <c r="I59" s="63"/>
      <c r="J59" s="63"/>
      <c r="K59" s="63"/>
      <c r="L59" s="63"/>
      <c r="M59" s="63"/>
      <c r="N59" s="63"/>
      <c r="O59" s="97"/>
    </row>
    <row r="60" spans="1:41" ht="13.15" x14ac:dyDescent="0.25">
      <c r="A60" s="90"/>
      <c r="B60" s="76" t="s">
        <v>207</v>
      </c>
      <c r="C60" s="72"/>
      <c r="D60" s="72"/>
      <c r="E60" s="63"/>
      <c r="F60" s="63"/>
      <c r="G60" s="63"/>
      <c r="H60" s="73"/>
      <c r="I60" s="63"/>
      <c r="J60" s="63"/>
      <c r="K60" s="63"/>
      <c r="L60" s="63"/>
      <c r="M60" s="63"/>
      <c r="N60" s="63"/>
      <c r="O60" s="97"/>
    </row>
    <row r="61" spans="1:41" ht="13.15" x14ac:dyDescent="0.25">
      <c r="A61" s="90"/>
      <c r="B61" s="76" t="s">
        <v>208</v>
      </c>
      <c r="C61" s="72"/>
      <c r="D61" s="72"/>
      <c r="E61" s="63"/>
      <c r="F61" s="63"/>
      <c r="G61" s="63"/>
      <c r="H61" s="73"/>
      <c r="I61" s="63"/>
      <c r="J61" s="63"/>
      <c r="K61" s="63"/>
      <c r="L61" s="63"/>
      <c r="M61" s="63"/>
      <c r="N61" s="63"/>
      <c r="O61" s="97"/>
    </row>
    <row r="62" spans="1:41" ht="13.15" x14ac:dyDescent="0.25">
      <c r="A62" s="90"/>
      <c r="B62" s="76" t="s">
        <v>209</v>
      </c>
      <c r="C62" s="72"/>
      <c r="D62" s="72"/>
      <c r="E62" s="63"/>
      <c r="F62" s="63"/>
      <c r="G62" s="63"/>
      <c r="H62" s="73"/>
      <c r="I62" s="63"/>
      <c r="J62" s="63"/>
      <c r="K62" s="63"/>
      <c r="L62" s="63"/>
      <c r="M62" s="63"/>
      <c r="N62" s="63"/>
      <c r="O62" s="97"/>
    </row>
    <row r="63" spans="1:41" ht="13.15" x14ac:dyDescent="0.25">
      <c r="A63" s="90"/>
      <c r="B63" s="76" t="s">
        <v>210</v>
      </c>
      <c r="C63" s="72"/>
      <c r="D63" s="72"/>
      <c r="E63" s="63"/>
      <c r="F63" s="63"/>
      <c r="G63" s="63"/>
      <c r="H63" s="73"/>
      <c r="I63" s="63"/>
      <c r="J63" s="63"/>
      <c r="K63" s="63"/>
      <c r="L63" s="63"/>
      <c r="M63" s="63"/>
      <c r="N63" s="63"/>
      <c r="O63" s="97"/>
    </row>
    <row r="64" spans="1:41" ht="13.15" x14ac:dyDescent="0.25">
      <c r="A64" s="90"/>
      <c r="B64" s="76" t="s">
        <v>211</v>
      </c>
      <c r="C64" s="72"/>
      <c r="D64" s="72"/>
      <c r="E64" s="63"/>
      <c r="F64" s="63"/>
      <c r="G64" s="63"/>
      <c r="H64" s="73"/>
      <c r="I64" s="63"/>
      <c r="J64" s="63"/>
      <c r="K64" s="63"/>
      <c r="L64" s="63"/>
      <c r="M64" s="63"/>
      <c r="N64" s="63"/>
      <c r="O64" s="97"/>
    </row>
    <row r="65" spans="1:15" ht="13.15" x14ac:dyDescent="0.25">
      <c r="A65" s="90"/>
      <c r="B65" s="76" t="s">
        <v>33</v>
      </c>
      <c r="C65" s="77">
        <f>SUM(C55:C64)</f>
        <v>0</v>
      </c>
      <c r="D65" s="77">
        <f>SUM(D55:D64)</f>
        <v>0</v>
      </c>
      <c r="E65" s="77">
        <f t="shared" ref="E65:N65" si="3">SUM(E55:E64)</f>
        <v>0</v>
      </c>
      <c r="F65" s="77">
        <f t="shared" si="3"/>
        <v>0</v>
      </c>
      <c r="G65" s="77">
        <f t="shared" si="3"/>
        <v>0</v>
      </c>
      <c r="H65" s="77">
        <f t="shared" si="3"/>
        <v>0</v>
      </c>
      <c r="I65" s="77">
        <f t="shared" si="3"/>
        <v>0</v>
      </c>
      <c r="J65" s="77">
        <f t="shared" si="3"/>
        <v>0</v>
      </c>
      <c r="K65" s="77">
        <f t="shared" si="3"/>
        <v>0</v>
      </c>
      <c r="L65" s="77">
        <f t="shared" si="3"/>
        <v>0</v>
      </c>
      <c r="M65" s="77">
        <f t="shared" si="3"/>
        <v>0</v>
      </c>
      <c r="N65" s="77">
        <f t="shared" si="3"/>
        <v>0</v>
      </c>
      <c r="O65" s="97"/>
    </row>
    <row r="66" spans="1:15" ht="13.15" x14ac:dyDescent="0.25">
      <c r="B66" s="98"/>
      <c r="C66" s="99"/>
      <c r="D66" s="99"/>
      <c r="E66" s="99"/>
      <c r="F66" s="99"/>
      <c r="G66" s="99"/>
      <c r="H66" s="99"/>
      <c r="I66" s="99"/>
      <c r="J66" s="99"/>
      <c r="K66" s="99"/>
      <c r="L66" s="99"/>
      <c r="M66" s="99"/>
      <c r="N66" s="99"/>
    </row>
    <row r="67" spans="1:15" ht="13.15" x14ac:dyDescent="0.25">
      <c r="B67" s="96"/>
      <c r="C67" s="86"/>
      <c r="D67" s="86"/>
      <c r="E67" s="86"/>
      <c r="F67" s="86"/>
      <c r="G67" s="86"/>
      <c r="H67" s="86"/>
      <c r="I67" s="86"/>
      <c r="J67" s="86"/>
      <c r="K67" s="86"/>
      <c r="L67" s="86"/>
      <c r="M67" s="86"/>
      <c r="N67" s="86"/>
    </row>
    <row r="68" spans="1:15" x14ac:dyDescent="0.2">
      <c r="A68" s="90"/>
      <c r="B68" s="423" t="s">
        <v>292</v>
      </c>
      <c r="C68" s="424" t="s">
        <v>298</v>
      </c>
      <c r="D68" s="424"/>
      <c r="E68" s="425" t="s">
        <v>291</v>
      </c>
      <c r="F68" s="425"/>
      <c r="G68" s="425"/>
      <c r="H68" s="425"/>
      <c r="I68" s="425"/>
      <c r="J68" s="425"/>
      <c r="K68" s="425"/>
      <c r="L68" s="425"/>
      <c r="M68" s="425"/>
      <c r="N68" s="425"/>
      <c r="O68" s="97"/>
    </row>
    <row r="69" spans="1:15" x14ac:dyDescent="0.2">
      <c r="A69" s="90"/>
      <c r="B69" s="423"/>
      <c r="C69" s="424"/>
      <c r="D69" s="424"/>
      <c r="E69" s="426" t="s">
        <v>4</v>
      </c>
      <c r="F69" s="426"/>
      <c r="G69" s="426"/>
      <c r="H69" s="426"/>
      <c r="I69" s="426"/>
      <c r="J69" s="426" t="s">
        <v>190</v>
      </c>
      <c r="K69" s="426" t="s">
        <v>15</v>
      </c>
      <c r="L69" s="426" t="s">
        <v>17</v>
      </c>
      <c r="M69" s="426" t="s">
        <v>191</v>
      </c>
      <c r="N69" s="426" t="s">
        <v>192</v>
      </c>
      <c r="O69" s="97"/>
    </row>
    <row r="70" spans="1:15" ht="38.25" x14ac:dyDescent="0.2">
      <c r="A70" s="90"/>
      <c r="B70" s="423"/>
      <c r="C70" s="75" t="s">
        <v>193</v>
      </c>
      <c r="D70" s="75" t="s">
        <v>194</v>
      </c>
      <c r="E70" s="75" t="s">
        <v>7</v>
      </c>
      <c r="F70" s="75" t="s">
        <v>8</v>
      </c>
      <c r="G70" s="75" t="s">
        <v>9</v>
      </c>
      <c r="H70" s="75" t="s">
        <v>12</v>
      </c>
      <c r="I70" s="75" t="s">
        <v>13</v>
      </c>
      <c r="J70" s="426"/>
      <c r="K70" s="426"/>
      <c r="L70" s="426"/>
      <c r="M70" s="426"/>
      <c r="N70" s="426"/>
      <c r="O70" s="97"/>
    </row>
    <row r="71" spans="1:15" ht="13.15" x14ac:dyDescent="0.25">
      <c r="A71" s="90"/>
      <c r="B71" s="76" t="s">
        <v>202</v>
      </c>
      <c r="C71" s="72"/>
      <c r="D71" s="72"/>
      <c r="E71" s="63"/>
      <c r="F71" s="63"/>
      <c r="G71" s="63"/>
      <c r="H71" s="73"/>
      <c r="I71" s="63"/>
      <c r="J71" s="63"/>
      <c r="K71" s="63"/>
      <c r="L71" s="63"/>
      <c r="M71" s="63"/>
      <c r="N71" s="63"/>
      <c r="O71" s="97"/>
    </row>
    <row r="72" spans="1:15" ht="13.15" x14ac:dyDescent="0.25">
      <c r="A72" s="90"/>
      <c r="B72" s="76" t="s">
        <v>203</v>
      </c>
      <c r="C72" s="72"/>
      <c r="D72" s="72"/>
      <c r="E72" s="63"/>
      <c r="F72" s="63"/>
      <c r="G72" s="63"/>
      <c r="H72" s="73"/>
      <c r="I72" s="63"/>
      <c r="J72" s="63"/>
      <c r="K72" s="63"/>
      <c r="L72" s="63"/>
      <c r="M72" s="63"/>
      <c r="N72" s="63"/>
      <c r="O72" s="97"/>
    </row>
    <row r="73" spans="1:15" ht="13.15" x14ac:dyDescent="0.25">
      <c r="A73" s="90"/>
      <c r="B73" s="76" t="s">
        <v>204</v>
      </c>
      <c r="C73" s="72"/>
      <c r="D73" s="72"/>
      <c r="E73" s="63"/>
      <c r="F73" s="63"/>
      <c r="G73" s="63"/>
      <c r="H73" s="73"/>
      <c r="I73" s="63"/>
      <c r="J73" s="63"/>
      <c r="K73" s="63"/>
      <c r="L73" s="63"/>
      <c r="M73" s="63"/>
      <c r="N73" s="63"/>
      <c r="O73" s="97"/>
    </row>
    <row r="74" spans="1:15" ht="13.15" x14ac:dyDescent="0.25">
      <c r="A74" s="90"/>
      <c r="B74" s="76" t="s">
        <v>205</v>
      </c>
      <c r="C74" s="72"/>
      <c r="D74" s="72"/>
      <c r="E74" s="63"/>
      <c r="F74" s="63"/>
      <c r="G74" s="63"/>
      <c r="H74" s="73"/>
      <c r="I74" s="63"/>
      <c r="J74" s="63"/>
      <c r="K74" s="63"/>
      <c r="L74" s="63"/>
      <c r="M74" s="63"/>
      <c r="N74" s="63"/>
      <c r="O74" s="97"/>
    </row>
    <row r="75" spans="1:15" ht="13.15" x14ac:dyDescent="0.25">
      <c r="A75" s="90"/>
      <c r="B75" s="76" t="s">
        <v>206</v>
      </c>
      <c r="C75" s="72"/>
      <c r="D75" s="72"/>
      <c r="E75" s="63"/>
      <c r="F75" s="63"/>
      <c r="G75" s="63"/>
      <c r="H75" s="73"/>
      <c r="I75" s="63"/>
      <c r="J75" s="63"/>
      <c r="K75" s="63"/>
      <c r="L75" s="63"/>
      <c r="M75" s="63"/>
      <c r="N75" s="63"/>
      <c r="O75" s="97"/>
    </row>
    <row r="76" spans="1:15" ht="13.15" x14ac:dyDescent="0.25">
      <c r="A76" s="90"/>
      <c r="B76" s="76" t="s">
        <v>207</v>
      </c>
      <c r="C76" s="72"/>
      <c r="D76" s="72"/>
      <c r="E76" s="63"/>
      <c r="F76" s="63"/>
      <c r="G76" s="63"/>
      <c r="H76" s="73"/>
      <c r="I76" s="63"/>
      <c r="J76" s="63"/>
      <c r="K76" s="63"/>
      <c r="L76" s="63"/>
      <c r="M76" s="63"/>
      <c r="N76" s="63"/>
      <c r="O76" s="97"/>
    </row>
    <row r="77" spans="1:15" ht="13.15" x14ac:dyDescent="0.25">
      <c r="A77" s="90"/>
      <c r="B77" s="76" t="s">
        <v>208</v>
      </c>
      <c r="C77" s="72"/>
      <c r="D77" s="72"/>
      <c r="E77" s="63"/>
      <c r="F77" s="63"/>
      <c r="G77" s="63"/>
      <c r="H77" s="73"/>
      <c r="I77" s="63"/>
      <c r="J77" s="63"/>
      <c r="K77" s="63"/>
      <c r="L77" s="63"/>
      <c r="M77" s="63"/>
      <c r="N77" s="63"/>
      <c r="O77" s="97"/>
    </row>
    <row r="78" spans="1:15" ht="13.15" x14ac:dyDescent="0.25">
      <c r="A78" s="90"/>
      <c r="B78" s="76" t="s">
        <v>209</v>
      </c>
      <c r="C78" s="72"/>
      <c r="D78" s="72"/>
      <c r="E78" s="63"/>
      <c r="F78" s="63"/>
      <c r="G78" s="63"/>
      <c r="H78" s="73"/>
      <c r="I78" s="63"/>
      <c r="J78" s="63"/>
      <c r="K78" s="63"/>
      <c r="L78" s="63"/>
      <c r="M78" s="63"/>
      <c r="N78" s="63"/>
      <c r="O78" s="97"/>
    </row>
    <row r="79" spans="1:15" ht="13.15" x14ac:dyDescent="0.25">
      <c r="A79" s="90"/>
      <c r="B79" s="76" t="s">
        <v>210</v>
      </c>
      <c r="C79" s="72"/>
      <c r="D79" s="72"/>
      <c r="E79" s="63"/>
      <c r="F79" s="63"/>
      <c r="G79" s="63"/>
      <c r="H79" s="73"/>
      <c r="I79" s="63"/>
      <c r="J79" s="63"/>
      <c r="K79" s="63"/>
      <c r="L79" s="63"/>
      <c r="M79" s="63"/>
      <c r="N79" s="63"/>
      <c r="O79" s="97"/>
    </row>
    <row r="80" spans="1:15" ht="13.15" x14ac:dyDescent="0.25">
      <c r="A80" s="90"/>
      <c r="B80" s="76" t="s">
        <v>211</v>
      </c>
      <c r="C80" s="72"/>
      <c r="D80" s="72"/>
      <c r="E80" s="63"/>
      <c r="F80" s="63"/>
      <c r="G80" s="63"/>
      <c r="H80" s="73"/>
      <c r="I80" s="63"/>
      <c r="J80" s="63"/>
      <c r="K80" s="63"/>
      <c r="L80" s="63"/>
      <c r="M80" s="63"/>
      <c r="N80" s="63"/>
      <c r="O80" s="97"/>
    </row>
    <row r="81" spans="1:15" ht="13.15" x14ac:dyDescent="0.25">
      <c r="A81" s="90"/>
      <c r="B81" s="76" t="s">
        <v>33</v>
      </c>
      <c r="C81" s="77">
        <f>SUM(C71:C80)</f>
        <v>0</v>
      </c>
      <c r="D81" s="77">
        <f>SUM(D71:D80)</f>
        <v>0</v>
      </c>
      <c r="E81" s="77">
        <f t="shared" ref="E81:N81" si="4">SUM(E71:E80)</f>
        <v>0</v>
      </c>
      <c r="F81" s="77">
        <f t="shared" si="4"/>
        <v>0</v>
      </c>
      <c r="G81" s="77">
        <f t="shared" si="4"/>
        <v>0</v>
      </c>
      <c r="H81" s="77">
        <f t="shared" si="4"/>
        <v>0</v>
      </c>
      <c r="I81" s="77">
        <f t="shared" si="4"/>
        <v>0</v>
      </c>
      <c r="J81" s="77">
        <f t="shared" si="4"/>
        <v>0</v>
      </c>
      <c r="K81" s="77">
        <f t="shared" si="4"/>
        <v>0</v>
      </c>
      <c r="L81" s="77">
        <f t="shared" si="4"/>
        <v>0</v>
      </c>
      <c r="M81" s="77">
        <f t="shared" si="4"/>
        <v>0</v>
      </c>
      <c r="N81" s="77">
        <f t="shared" si="4"/>
        <v>0</v>
      </c>
      <c r="O81" s="97"/>
    </row>
    <row r="82" spans="1:15" ht="13.15" x14ac:dyDescent="0.25">
      <c r="B82" s="98"/>
      <c r="C82" s="99"/>
      <c r="D82" s="99"/>
      <c r="E82" s="99"/>
      <c r="F82" s="99"/>
      <c r="G82" s="99"/>
      <c r="H82" s="99"/>
      <c r="I82" s="99"/>
      <c r="J82" s="99"/>
      <c r="K82" s="99"/>
      <c r="L82" s="99"/>
      <c r="M82" s="99"/>
      <c r="N82" s="99"/>
    </row>
    <row r="83" spans="1:15" ht="13.15" x14ac:dyDescent="0.25">
      <c r="B83" s="96"/>
      <c r="C83" s="86"/>
      <c r="D83" s="86"/>
      <c r="E83" s="86"/>
      <c r="F83" s="86"/>
      <c r="G83" s="86"/>
      <c r="H83" s="86"/>
      <c r="I83" s="86"/>
      <c r="J83" s="86"/>
      <c r="K83" s="86"/>
      <c r="L83" s="86"/>
      <c r="M83" s="86"/>
      <c r="N83" s="86"/>
    </row>
    <row r="84" spans="1:15" x14ac:dyDescent="0.2">
      <c r="A84" s="90"/>
      <c r="B84" s="423" t="s">
        <v>290</v>
      </c>
      <c r="C84" s="424" t="s">
        <v>298</v>
      </c>
      <c r="D84" s="424"/>
      <c r="E84" s="425" t="s">
        <v>291</v>
      </c>
      <c r="F84" s="425"/>
      <c r="G84" s="425"/>
      <c r="H84" s="425"/>
      <c r="I84" s="425"/>
      <c r="J84" s="425"/>
      <c r="K84" s="425"/>
      <c r="L84" s="425"/>
      <c r="M84" s="425"/>
      <c r="N84" s="425"/>
      <c r="O84" s="97"/>
    </row>
    <row r="85" spans="1:15" x14ac:dyDescent="0.2">
      <c r="A85" s="90"/>
      <c r="B85" s="423"/>
      <c r="C85" s="424"/>
      <c r="D85" s="424"/>
      <c r="E85" s="426" t="s">
        <v>4</v>
      </c>
      <c r="F85" s="426"/>
      <c r="G85" s="426"/>
      <c r="H85" s="426"/>
      <c r="I85" s="426"/>
      <c r="J85" s="426" t="s">
        <v>190</v>
      </c>
      <c r="K85" s="426" t="s">
        <v>15</v>
      </c>
      <c r="L85" s="426" t="s">
        <v>17</v>
      </c>
      <c r="M85" s="426" t="s">
        <v>191</v>
      </c>
      <c r="N85" s="426" t="s">
        <v>192</v>
      </c>
      <c r="O85" s="97"/>
    </row>
    <row r="86" spans="1:15" ht="38.25" x14ac:dyDescent="0.2">
      <c r="A86" s="90"/>
      <c r="B86" s="423"/>
      <c r="C86" s="75" t="s">
        <v>193</v>
      </c>
      <c r="D86" s="75" t="s">
        <v>194</v>
      </c>
      <c r="E86" s="75" t="s">
        <v>7</v>
      </c>
      <c r="F86" s="75" t="s">
        <v>8</v>
      </c>
      <c r="G86" s="75" t="s">
        <v>9</v>
      </c>
      <c r="H86" s="75" t="s">
        <v>12</v>
      </c>
      <c r="I86" s="75" t="s">
        <v>13</v>
      </c>
      <c r="J86" s="426"/>
      <c r="K86" s="426"/>
      <c r="L86" s="426"/>
      <c r="M86" s="426"/>
      <c r="N86" s="426"/>
      <c r="O86" s="97"/>
    </row>
    <row r="87" spans="1:15" ht="13.15" x14ac:dyDescent="0.25">
      <c r="A87" s="90"/>
      <c r="B87" s="76" t="s">
        <v>202</v>
      </c>
      <c r="C87" s="72"/>
      <c r="D87" s="72"/>
      <c r="E87" s="63"/>
      <c r="F87" s="63"/>
      <c r="G87" s="63"/>
      <c r="H87" s="73"/>
      <c r="I87" s="63"/>
      <c r="J87" s="63"/>
      <c r="K87" s="63"/>
      <c r="L87" s="63"/>
      <c r="M87" s="63"/>
      <c r="N87" s="63"/>
      <c r="O87" s="97"/>
    </row>
    <row r="88" spans="1:15" ht="13.15" x14ac:dyDescent="0.25">
      <c r="A88" s="90"/>
      <c r="B88" s="76" t="s">
        <v>203</v>
      </c>
      <c r="C88" s="72"/>
      <c r="D88" s="72"/>
      <c r="E88" s="63"/>
      <c r="F88" s="63"/>
      <c r="G88" s="63"/>
      <c r="H88" s="73"/>
      <c r="I88" s="63"/>
      <c r="J88" s="63"/>
      <c r="K88" s="63"/>
      <c r="L88" s="63"/>
      <c r="M88" s="63"/>
      <c r="N88" s="63"/>
      <c r="O88" s="97"/>
    </row>
    <row r="89" spans="1:15" ht="13.15" x14ac:dyDescent="0.25">
      <c r="A89" s="90"/>
      <c r="B89" s="76" t="s">
        <v>204</v>
      </c>
      <c r="C89" s="72"/>
      <c r="D89" s="72"/>
      <c r="E89" s="63"/>
      <c r="F89" s="63"/>
      <c r="G89" s="63"/>
      <c r="H89" s="73"/>
      <c r="I89" s="63"/>
      <c r="J89" s="63"/>
      <c r="K89" s="63"/>
      <c r="L89" s="63"/>
      <c r="M89" s="63"/>
      <c r="N89" s="63"/>
      <c r="O89" s="97"/>
    </row>
    <row r="90" spans="1:15" ht="13.15" x14ac:dyDescent="0.25">
      <c r="A90" s="90"/>
      <c r="B90" s="76" t="s">
        <v>205</v>
      </c>
      <c r="C90" s="72"/>
      <c r="D90" s="72"/>
      <c r="E90" s="63"/>
      <c r="F90" s="63"/>
      <c r="G90" s="63"/>
      <c r="H90" s="73"/>
      <c r="I90" s="63"/>
      <c r="J90" s="63"/>
      <c r="K90" s="63"/>
      <c r="L90" s="63"/>
      <c r="M90" s="63"/>
      <c r="N90" s="63"/>
      <c r="O90" s="97"/>
    </row>
    <row r="91" spans="1:15" ht="13.15" x14ac:dyDescent="0.25">
      <c r="A91" s="90"/>
      <c r="B91" s="76" t="s">
        <v>206</v>
      </c>
      <c r="C91" s="72"/>
      <c r="D91" s="72"/>
      <c r="E91" s="63"/>
      <c r="F91" s="63"/>
      <c r="G91" s="63"/>
      <c r="H91" s="73"/>
      <c r="I91" s="63"/>
      <c r="J91" s="63"/>
      <c r="K91" s="63"/>
      <c r="L91" s="63"/>
      <c r="M91" s="63"/>
      <c r="N91" s="63"/>
      <c r="O91" s="97"/>
    </row>
    <row r="92" spans="1:15" ht="13.15" x14ac:dyDescent="0.25">
      <c r="A92" s="90"/>
      <c r="B92" s="76" t="s">
        <v>207</v>
      </c>
      <c r="C92" s="72"/>
      <c r="D92" s="72"/>
      <c r="E92" s="63"/>
      <c r="F92" s="63"/>
      <c r="G92" s="63"/>
      <c r="H92" s="73"/>
      <c r="I92" s="63"/>
      <c r="J92" s="63"/>
      <c r="K92" s="63"/>
      <c r="L92" s="63"/>
      <c r="M92" s="63"/>
      <c r="N92" s="63"/>
      <c r="O92" s="97"/>
    </row>
    <row r="93" spans="1:15" ht="13.15" x14ac:dyDescent="0.25">
      <c r="A93" s="90"/>
      <c r="B93" s="76" t="s">
        <v>208</v>
      </c>
      <c r="C93" s="72"/>
      <c r="D93" s="72"/>
      <c r="E93" s="63"/>
      <c r="F93" s="63"/>
      <c r="G93" s="63"/>
      <c r="H93" s="73"/>
      <c r="I93" s="63"/>
      <c r="J93" s="63"/>
      <c r="K93" s="63"/>
      <c r="L93" s="63"/>
      <c r="M93" s="63"/>
      <c r="N93" s="63"/>
      <c r="O93" s="97"/>
    </row>
    <row r="94" spans="1:15" ht="13.15" x14ac:dyDescent="0.25">
      <c r="A94" s="90"/>
      <c r="B94" s="76" t="s">
        <v>209</v>
      </c>
      <c r="C94" s="72"/>
      <c r="D94" s="72"/>
      <c r="E94" s="63"/>
      <c r="F94" s="63"/>
      <c r="G94" s="63"/>
      <c r="H94" s="73"/>
      <c r="I94" s="63"/>
      <c r="J94" s="63"/>
      <c r="K94" s="63"/>
      <c r="L94" s="63"/>
      <c r="M94" s="63"/>
      <c r="N94" s="63"/>
      <c r="O94" s="97"/>
    </row>
    <row r="95" spans="1:15" ht="13.15" x14ac:dyDescent="0.25">
      <c r="A95" s="90"/>
      <c r="B95" s="76" t="s">
        <v>210</v>
      </c>
      <c r="C95" s="72"/>
      <c r="D95" s="72"/>
      <c r="E95" s="63"/>
      <c r="F95" s="63"/>
      <c r="G95" s="63"/>
      <c r="H95" s="73"/>
      <c r="I95" s="63"/>
      <c r="J95" s="63"/>
      <c r="K95" s="63"/>
      <c r="L95" s="63"/>
      <c r="M95" s="63"/>
      <c r="N95" s="63"/>
      <c r="O95" s="97"/>
    </row>
    <row r="96" spans="1:15" ht="13.15" x14ac:dyDescent="0.25">
      <c r="A96" s="90"/>
      <c r="B96" s="76" t="s">
        <v>211</v>
      </c>
      <c r="C96" s="72"/>
      <c r="D96" s="72"/>
      <c r="E96" s="63"/>
      <c r="F96" s="63"/>
      <c r="G96" s="63"/>
      <c r="H96" s="73"/>
      <c r="I96" s="63"/>
      <c r="J96" s="63"/>
      <c r="K96" s="63"/>
      <c r="L96" s="63"/>
      <c r="M96" s="63"/>
      <c r="N96" s="63"/>
      <c r="O96" s="97"/>
    </row>
    <row r="97" spans="1:41" ht="13.15" x14ac:dyDescent="0.25">
      <c r="A97" s="90"/>
      <c r="B97" s="76" t="s">
        <v>33</v>
      </c>
      <c r="C97" s="77">
        <f>SUM(C87:C96)</f>
        <v>0</v>
      </c>
      <c r="D97" s="77">
        <f>SUM(D87:D96)</f>
        <v>0</v>
      </c>
      <c r="E97" s="77">
        <f t="shared" ref="E97:N97" si="5">SUM(E87:E96)</f>
        <v>0</v>
      </c>
      <c r="F97" s="77">
        <f t="shared" si="5"/>
        <v>0</v>
      </c>
      <c r="G97" s="77">
        <f t="shared" si="5"/>
        <v>0</v>
      </c>
      <c r="H97" s="77">
        <f t="shared" si="5"/>
        <v>0</v>
      </c>
      <c r="I97" s="77">
        <f t="shared" si="5"/>
        <v>0</v>
      </c>
      <c r="J97" s="77">
        <f t="shared" si="5"/>
        <v>0</v>
      </c>
      <c r="K97" s="77">
        <f t="shared" si="5"/>
        <v>0</v>
      </c>
      <c r="L97" s="77">
        <f t="shared" si="5"/>
        <v>0</v>
      </c>
      <c r="M97" s="77">
        <f t="shared" si="5"/>
        <v>0</v>
      </c>
      <c r="N97" s="77">
        <f t="shared" si="5"/>
        <v>0</v>
      </c>
      <c r="O97" s="97"/>
    </row>
    <row r="98" spans="1:41" ht="13.15" x14ac:dyDescent="0.25">
      <c r="B98" s="98"/>
      <c r="C98" s="99"/>
      <c r="D98" s="99"/>
      <c r="E98" s="99"/>
      <c r="F98" s="99"/>
      <c r="G98" s="99"/>
      <c r="H98" s="99"/>
      <c r="I98" s="99"/>
      <c r="J98" s="99"/>
      <c r="K98" s="99"/>
      <c r="L98" s="99"/>
      <c r="M98" s="99"/>
      <c r="N98" s="99"/>
    </row>
    <row r="99" spans="1:41" s="110" customFormat="1" ht="15.6" x14ac:dyDescent="0.3">
      <c r="B99" s="117" t="s">
        <v>268</v>
      </c>
      <c r="C99" s="113"/>
      <c r="D99" s="113"/>
      <c r="E99" s="113"/>
      <c r="F99" s="113"/>
      <c r="G99" s="113"/>
      <c r="H99" s="113"/>
      <c r="I99" s="113"/>
      <c r="J99" s="113"/>
      <c r="K99" s="113"/>
      <c r="L99" s="113"/>
      <c r="M99" s="113"/>
      <c r="N99" s="113"/>
      <c r="O99" s="250"/>
      <c r="P99" s="250"/>
      <c r="Q99" s="250"/>
      <c r="R99" s="250"/>
      <c r="S99" s="250"/>
      <c r="T99" s="250"/>
      <c r="U99" s="250"/>
      <c r="AB99" s="118"/>
      <c r="AC99" s="119"/>
      <c r="AD99" s="120"/>
      <c r="AE99" s="120"/>
      <c r="AF99" s="120"/>
      <c r="AG99" s="120"/>
      <c r="AH99" s="120"/>
      <c r="AI99" s="120"/>
      <c r="AJ99" s="120"/>
      <c r="AK99" s="120"/>
      <c r="AL99" s="120"/>
      <c r="AM99" s="120"/>
      <c r="AN99" s="120"/>
      <c r="AO99" s="120"/>
    </row>
    <row r="100" spans="1:41" ht="15.75" customHeight="1" x14ac:dyDescent="0.2">
      <c r="B100" s="427" t="s">
        <v>201</v>
      </c>
      <c r="C100" s="436" t="s">
        <v>299</v>
      </c>
      <c r="D100" s="436"/>
      <c r="E100" s="436"/>
      <c r="F100" s="436"/>
      <c r="G100" s="436" t="s">
        <v>300</v>
      </c>
      <c r="H100" s="436"/>
      <c r="I100" s="436"/>
      <c r="J100" s="436"/>
      <c r="K100" s="436" t="s">
        <v>296</v>
      </c>
      <c r="L100" s="436"/>
      <c r="M100" s="436"/>
      <c r="N100" s="436"/>
      <c r="O100" s="350" t="s">
        <v>271</v>
      </c>
      <c r="P100" s="350"/>
      <c r="Q100" s="350"/>
      <c r="R100" s="350"/>
      <c r="S100" s="350"/>
      <c r="T100" s="350"/>
      <c r="U100" s="350"/>
      <c r="V100" s="97"/>
    </row>
    <row r="101" spans="1:41" ht="24.75" customHeight="1" x14ac:dyDescent="0.2">
      <c r="B101" s="428"/>
      <c r="C101" s="430" t="s">
        <v>185</v>
      </c>
      <c r="D101" s="430" t="s">
        <v>186</v>
      </c>
      <c r="E101" s="430" t="s">
        <v>187</v>
      </c>
      <c r="F101" s="430" t="s">
        <v>19</v>
      </c>
      <c r="G101" s="430" t="s">
        <v>185</v>
      </c>
      <c r="H101" s="430" t="s">
        <v>186</v>
      </c>
      <c r="I101" s="430" t="s">
        <v>187</v>
      </c>
      <c r="J101" s="430" t="s">
        <v>19</v>
      </c>
      <c r="K101" s="430" t="s">
        <v>185</v>
      </c>
      <c r="L101" s="430" t="s">
        <v>186</v>
      </c>
      <c r="M101" s="430" t="s">
        <v>187</v>
      </c>
      <c r="N101" s="430" t="s">
        <v>19</v>
      </c>
      <c r="O101" s="318" t="s">
        <v>257</v>
      </c>
      <c r="P101" s="318" t="s">
        <v>258</v>
      </c>
      <c r="Q101" s="318" t="s">
        <v>259</v>
      </c>
      <c r="R101" s="318" t="s">
        <v>260</v>
      </c>
      <c r="S101" s="418" t="s">
        <v>261</v>
      </c>
      <c r="T101" s="411"/>
      <c r="U101" s="318" t="s">
        <v>311</v>
      </c>
    </row>
    <row r="102" spans="1:41" ht="15" customHeight="1" x14ac:dyDescent="0.2">
      <c r="B102" s="429"/>
      <c r="C102" s="431"/>
      <c r="D102" s="431"/>
      <c r="E102" s="431"/>
      <c r="F102" s="431"/>
      <c r="G102" s="431"/>
      <c r="H102" s="431"/>
      <c r="I102" s="431"/>
      <c r="J102" s="431"/>
      <c r="K102" s="431"/>
      <c r="L102" s="431"/>
      <c r="M102" s="431"/>
      <c r="N102" s="431"/>
      <c r="O102" s="320"/>
      <c r="P102" s="320"/>
      <c r="Q102" s="320"/>
      <c r="R102" s="320"/>
      <c r="S102" s="78" t="s">
        <v>262</v>
      </c>
      <c r="T102" s="78" t="s">
        <v>263</v>
      </c>
      <c r="U102" s="320"/>
    </row>
    <row r="103" spans="1:41" x14ac:dyDescent="0.2">
      <c r="B103" s="67" t="s">
        <v>202</v>
      </c>
      <c r="C103" s="92"/>
      <c r="D103" s="92"/>
      <c r="E103" s="92"/>
      <c r="F103" s="92"/>
      <c r="G103" s="102"/>
      <c r="H103" s="102"/>
      <c r="I103" s="102"/>
      <c r="J103" s="102"/>
      <c r="K103" s="94">
        <f>C103*G103*8760</f>
        <v>0</v>
      </c>
      <c r="L103" s="94">
        <f t="shared" ref="L103:N103" si="6">D103*H103*8760</f>
        <v>0</v>
      </c>
      <c r="M103" s="94">
        <f t="shared" si="6"/>
        <v>0</v>
      </c>
      <c r="N103" s="94">
        <f t="shared" si="6"/>
        <v>0</v>
      </c>
      <c r="O103" s="251"/>
      <c r="P103" s="251"/>
      <c r="Q103" s="251"/>
      <c r="R103" s="251"/>
      <c r="S103" s="252"/>
      <c r="T103" s="252"/>
      <c r="U103" s="251"/>
      <c r="V103" s="97"/>
      <c r="W103" s="97"/>
      <c r="X103" s="97"/>
      <c r="Y103" s="97"/>
      <c r="Z103" s="97"/>
      <c r="AA103" s="97"/>
      <c r="AC103" s="80"/>
      <c r="AD103" s="80"/>
      <c r="AE103" s="80"/>
      <c r="AF103" s="80"/>
      <c r="AG103" s="80"/>
      <c r="AH103" s="80"/>
      <c r="AI103" s="80"/>
      <c r="AJ103" s="80"/>
      <c r="AK103" s="80"/>
      <c r="AL103" s="80"/>
      <c r="AM103" s="80"/>
      <c r="AN103" s="80"/>
      <c r="AO103" s="80"/>
    </row>
    <row r="104" spans="1:41" x14ac:dyDescent="0.2">
      <c r="B104" s="67" t="s">
        <v>203</v>
      </c>
      <c r="C104" s="92"/>
      <c r="D104" s="92"/>
      <c r="E104" s="92"/>
      <c r="F104" s="92"/>
      <c r="G104" s="102"/>
      <c r="H104" s="102"/>
      <c r="I104" s="102"/>
      <c r="J104" s="102"/>
      <c r="K104" s="94">
        <f t="shared" ref="K104:K107" si="7">C104*G104*8760</f>
        <v>0</v>
      </c>
      <c r="L104" s="94">
        <f t="shared" ref="L104:L107" si="8">D104*H104*8760</f>
        <v>0</v>
      </c>
      <c r="M104" s="94">
        <f t="shared" ref="M104:M107" si="9">E104*I104*8760</f>
        <v>0</v>
      </c>
      <c r="N104" s="94">
        <f t="shared" ref="N104:N107" si="10">F104*J104*8760</f>
        <v>0</v>
      </c>
      <c r="O104" s="251"/>
      <c r="P104" s="251"/>
      <c r="Q104" s="251"/>
      <c r="R104" s="251"/>
      <c r="S104" s="252"/>
      <c r="T104" s="252"/>
      <c r="U104" s="251"/>
      <c r="V104" s="103"/>
      <c r="W104" s="103"/>
      <c r="X104" s="103"/>
      <c r="Y104" s="103"/>
      <c r="Z104" s="103"/>
      <c r="AA104" s="103"/>
      <c r="AC104" s="80"/>
      <c r="AD104" s="80"/>
      <c r="AE104" s="80"/>
      <c r="AF104" s="80"/>
      <c r="AG104" s="80"/>
      <c r="AH104" s="80"/>
      <c r="AI104" s="80"/>
      <c r="AJ104" s="80"/>
      <c r="AK104" s="80"/>
      <c r="AL104" s="80"/>
      <c r="AM104" s="80"/>
      <c r="AN104" s="80"/>
      <c r="AO104" s="80"/>
    </row>
    <row r="105" spans="1:41" x14ac:dyDescent="0.2">
      <c r="B105" s="67" t="s">
        <v>204</v>
      </c>
      <c r="C105" s="92"/>
      <c r="D105" s="92"/>
      <c r="E105" s="92"/>
      <c r="F105" s="92"/>
      <c r="G105" s="102"/>
      <c r="H105" s="102"/>
      <c r="I105" s="102"/>
      <c r="J105" s="102"/>
      <c r="K105" s="94">
        <f t="shared" si="7"/>
        <v>0</v>
      </c>
      <c r="L105" s="94">
        <f t="shared" si="8"/>
        <v>0</v>
      </c>
      <c r="M105" s="94">
        <f t="shared" si="9"/>
        <v>0</v>
      </c>
      <c r="N105" s="94">
        <f t="shared" si="10"/>
        <v>0</v>
      </c>
      <c r="O105" s="251"/>
      <c r="P105" s="251"/>
      <c r="Q105" s="251"/>
      <c r="R105" s="251"/>
      <c r="S105" s="252"/>
      <c r="T105" s="252"/>
      <c r="U105" s="251"/>
      <c r="V105" s="103"/>
      <c r="W105" s="103"/>
      <c r="X105" s="103"/>
      <c r="Y105" s="103"/>
      <c r="Z105" s="103"/>
      <c r="AA105" s="103"/>
      <c r="AC105" s="80"/>
      <c r="AD105" s="80"/>
      <c r="AE105" s="80"/>
      <c r="AF105" s="80"/>
      <c r="AG105" s="80"/>
      <c r="AH105" s="80"/>
      <c r="AI105" s="80"/>
      <c r="AJ105" s="80"/>
      <c r="AK105" s="80"/>
      <c r="AL105" s="80"/>
      <c r="AM105" s="80"/>
      <c r="AN105" s="80"/>
      <c r="AO105" s="80"/>
    </row>
    <row r="106" spans="1:41" x14ac:dyDescent="0.2">
      <c r="B106" s="67" t="s">
        <v>205</v>
      </c>
      <c r="C106" s="92"/>
      <c r="D106" s="92"/>
      <c r="E106" s="92"/>
      <c r="F106" s="92"/>
      <c r="G106" s="102"/>
      <c r="H106" s="102"/>
      <c r="I106" s="102"/>
      <c r="J106" s="102"/>
      <c r="K106" s="94">
        <f t="shared" si="7"/>
        <v>0</v>
      </c>
      <c r="L106" s="94">
        <f t="shared" si="8"/>
        <v>0</v>
      </c>
      <c r="M106" s="94">
        <f t="shared" si="9"/>
        <v>0</v>
      </c>
      <c r="N106" s="94">
        <f t="shared" si="10"/>
        <v>0</v>
      </c>
      <c r="O106" s="251"/>
      <c r="P106" s="251"/>
      <c r="Q106" s="251"/>
      <c r="R106" s="251"/>
      <c r="S106" s="252"/>
      <c r="T106" s="252"/>
      <c r="U106" s="251"/>
      <c r="V106" s="103"/>
      <c r="W106" s="103"/>
      <c r="X106" s="103"/>
      <c r="Y106" s="103"/>
      <c r="Z106" s="103"/>
      <c r="AA106" s="103"/>
      <c r="AC106" s="80"/>
      <c r="AD106" s="80"/>
      <c r="AE106" s="80"/>
      <c r="AF106" s="80"/>
      <c r="AG106" s="80"/>
      <c r="AH106" s="80"/>
      <c r="AI106" s="80"/>
      <c r="AJ106" s="80"/>
      <c r="AK106" s="80"/>
      <c r="AL106" s="80"/>
      <c r="AM106" s="80"/>
      <c r="AN106" s="80"/>
      <c r="AO106" s="80"/>
    </row>
    <row r="107" spans="1:41" x14ac:dyDescent="0.2">
      <c r="B107" s="67" t="s">
        <v>206</v>
      </c>
      <c r="C107" s="92"/>
      <c r="D107" s="92"/>
      <c r="E107" s="92"/>
      <c r="F107" s="92"/>
      <c r="G107" s="102"/>
      <c r="H107" s="102"/>
      <c r="I107" s="102"/>
      <c r="J107" s="102"/>
      <c r="K107" s="94">
        <f t="shared" si="7"/>
        <v>0</v>
      </c>
      <c r="L107" s="94">
        <f t="shared" si="8"/>
        <v>0</v>
      </c>
      <c r="M107" s="94">
        <f t="shared" si="9"/>
        <v>0</v>
      </c>
      <c r="N107" s="94">
        <f t="shared" si="10"/>
        <v>0</v>
      </c>
      <c r="O107" s="251"/>
      <c r="P107" s="251"/>
      <c r="Q107" s="251"/>
      <c r="R107" s="251"/>
      <c r="S107" s="252"/>
      <c r="T107" s="252"/>
      <c r="U107" s="251"/>
      <c r="V107" s="103"/>
      <c r="W107" s="103"/>
      <c r="X107" s="103"/>
      <c r="Y107" s="103"/>
      <c r="Z107" s="103"/>
      <c r="AA107" s="103"/>
      <c r="AC107" s="80"/>
      <c r="AD107" s="80"/>
      <c r="AE107" s="80"/>
      <c r="AF107" s="80"/>
      <c r="AG107" s="80"/>
      <c r="AH107" s="80"/>
      <c r="AI107" s="80"/>
      <c r="AJ107" s="80"/>
      <c r="AK107" s="80"/>
      <c r="AL107" s="80"/>
      <c r="AM107" s="80"/>
      <c r="AN107" s="80"/>
      <c r="AO107" s="80"/>
    </row>
    <row r="108" spans="1:41" x14ac:dyDescent="0.2">
      <c r="B108" s="68" t="s">
        <v>6</v>
      </c>
      <c r="C108" s="104">
        <f>SUM(C103:C107)</f>
        <v>0</v>
      </c>
      <c r="D108" s="104">
        <f>SUM(D103:D107)</f>
        <v>0</v>
      </c>
      <c r="E108" s="104">
        <f>SUM(E103:E107)</f>
        <v>0</v>
      </c>
      <c r="F108" s="104">
        <f>SUM(F103:F107)</f>
        <v>0</v>
      </c>
      <c r="G108" s="105"/>
      <c r="H108" s="105"/>
      <c r="I108" s="105"/>
      <c r="J108" s="105"/>
      <c r="K108" s="104">
        <f>SUM(K103:K107)</f>
        <v>0</v>
      </c>
      <c r="L108" s="104">
        <f>SUM(L103:L107)</f>
        <v>0</v>
      </c>
      <c r="M108" s="104">
        <f>SUM(M103:M107)</f>
        <v>0</v>
      </c>
      <c r="N108" s="104">
        <f>SUM(N103:N107)</f>
        <v>0</v>
      </c>
      <c r="O108" s="105"/>
      <c r="P108" s="105"/>
      <c r="Q108" s="105"/>
      <c r="R108" s="105"/>
      <c r="S108" s="105"/>
      <c r="T108" s="105"/>
      <c r="U108" s="105"/>
      <c r="V108" s="103"/>
      <c r="W108" s="103"/>
      <c r="X108" s="103"/>
      <c r="Y108" s="103"/>
      <c r="Z108" s="103"/>
      <c r="AA108" s="103"/>
      <c r="AC108" s="80"/>
      <c r="AD108" s="80"/>
      <c r="AE108" s="80"/>
      <c r="AF108" s="80"/>
      <c r="AG108" s="80"/>
      <c r="AH108" s="80"/>
      <c r="AI108" s="80"/>
      <c r="AJ108" s="80"/>
      <c r="AK108" s="80"/>
      <c r="AL108" s="80"/>
      <c r="AM108" s="80"/>
      <c r="AN108" s="80"/>
      <c r="AO108" s="80"/>
    </row>
    <row r="109" spans="1:41" x14ac:dyDescent="0.2">
      <c r="J109" s="86"/>
      <c r="K109" s="86"/>
      <c r="L109" s="86"/>
      <c r="M109" s="86"/>
      <c r="N109" s="86"/>
      <c r="O109" s="81"/>
      <c r="P109" s="81"/>
      <c r="Q109" s="81"/>
      <c r="R109" s="81"/>
      <c r="S109" s="81"/>
      <c r="T109" s="81"/>
      <c r="U109" s="103"/>
      <c r="V109" s="103"/>
      <c r="W109" s="103"/>
      <c r="X109" s="103"/>
      <c r="Y109" s="103"/>
      <c r="Z109" s="103"/>
      <c r="AA109" s="103"/>
    </row>
    <row r="110" spans="1:41" ht="25.5" x14ac:dyDescent="0.2">
      <c r="I110" s="106"/>
      <c r="J110" s="107" t="s">
        <v>265</v>
      </c>
      <c r="K110" s="246">
        <f>K108</f>
        <v>0</v>
      </c>
      <c r="L110" s="246">
        <f t="shared" ref="L110:N110" si="11">L108</f>
        <v>0</v>
      </c>
      <c r="M110" s="246">
        <f t="shared" si="11"/>
        <v>0</v>
      </c>
      <c r="N110" s="246">
        <f t="shared" si="11"/>
        <v>0</v>
      </c>
      <c r="O110" s="81"/>
      <c r="P110" s="81"/>
      <c r="Q110" s="81"/>
      <c r="R110" s="81"/>
      <c r="S110" s="81"/>
      <c r="T110" s="81"/>
      <c r="U110" s="103"/>
      <c r="V110" s="103"/>
      <c r="W110" s="103"/>
      <c r="X110" s="103"/>
      <c r="Y110" s="103"/>
      <c r="Z110" s="103"/>
      <c r="AA110" s="103"/>
    </row>
    <row r="111" spans="1:41" ht="25.5" x14ac:dyDescent="0.2">
      <c r="I111" s="106"/>
      <c r="J111" s="107" t="s">
        <v>309</v>
      </c>
      <c r="K111" s="108"/>
      <c r="L111" s="108"/>
      <c r="M111" s="108"/>
      <c r="N111" s="108"/>
      <c r="O111" s="81"/>
      <c r="P111" s="81"/>
      <c r="Q111" s="81"/>
      <c r="R111" s="81"/>
      <c r="S111" s="81"/>
      <c r="T111" s="81"/>
      <c r="U111" s="103"/>
      <c r="V111" s="103"/>
      <c r="W111" s="103"/>
      <c r="X111" s="103"/>
      <c r="Y111" s="103"/>
      <c r="Z111" s="103"/>
      <c r="AA111" s="103"/>
    </row>
    <row r="112" spans="1:41" x14ac:dyDescent="0.2">
      <c r="I112" s="106"/>
      <c r="J112" s="107" t="s">
        <v>280</v>
      </c>
      <c r="K112" s="108"/>
      <c r="L112" s="108"/>
      <c r="M112" s="108"/>
      <c r="N112" s="108"/>
      <c r="O112" s="81"/>
      <c r="P112" s="81"/>
      <c r="Q112" s="81"/>
      <c r="R112" s="81"/>
      <c r="S112" s="81"/>
      <c r="T112" s="81"/>
      <c r="U112" s="103"/>
      <c r="V112" s="103"/>
      <c r="W112" s="103"/>
      <c r="X112" s="103"/>
      <c r="Y112" s="103"/>
      <c r="Z112" s="103"/>
      <c r="AA112" s="103"/>
    </row>
    <row r="113" spans="1:27" ht="25.5" x14ac:dyDescent="0.2">
      <c r="I113" s="106"/>
      <c r="J113" s="107" t="s">
        <v>310</v>
      </c>
      <c r="K113" s="246">
        <f>IF(K111=0,0,K112/K111)</f>
        <v>0</v>
      </c>
      <c r="L113" s="246">
        <f t="shared" ref="L113:N113" si="12">IF(L111=0,0,L112/L111)</f>
        <v>0</v>
      </c>
      <c r="M113" s="246">
        <f t="shared" si="12"/>
        <v>0</v>
      </c>
      <c r="N113" s="246">
        <f t="shared" si="12"/>
        <v>0</v>
      </c>
      <c r="O113" s="81"/>
      <c r="P113" s="81"/>
      <c r="Q113" s="81"/>
      <c r="R113" s="81"/>
      <c r="S113" s="81"/>
      <c r="T113" s="81"/>
      <c r="U113" s="103"/>
      <c r="V113" s="103"/>
      <c r="W113" s="103"/>
      <c r="X113" s="103"/>
      <c r="Y113" s="103"/>
      <c r="Z113" s="103"/>
      <c r="AA113" s="103"/>
    </row>
    <row r="114" spans="1:27" x14ac:dyDescent="0.2">
      <c r="J114" s="99"/>
      <c r="K114" s="99"/>
      <c r="L114" s="99"/>
      <c r="M114" s="99"/>
      <c r="N114" s="99"/>
      <c r="O114" s="81"/>
      <c r="P114" s="81"/>
      <c r="Q114" s="81"/>
      <c r="R114" s="81"/>
      <c r="S114" s="81"/>
      <c r="T114" s="81"/>
      <c r="U114" s="103"/>
      <c r="V114" s="103"/>
      <c r="W114" s="103"/>
      <c r="X114" s="103"/>
      <c r="Y114" s="103"/>
      <c r="Z114" s="103"/>
      <c r="AA114" s="103"/>
    </row>
    <row r="115" spans="1:27" x14ac:dyDescent="0.2">
      <c r="B115" s="96"/>
      <c r="C115" s="86"/>
      <c r="D115" s="86"/>
      <c r="E115" s="86"/>
      <c r="F115" s="86"/>
      <c r="G115" s="86"/>
      <c r="H115" s="86"/>
      <c r="I115" s="86"/>
      <c r="J115" s="86"/>
      <c r="K115" s="86"/>
      <c r="L115" s="86"/>
      <c r="M115" s="86"/>
      <c r="N115" s="86"/>
      <c r="O115" s="86"/>
      <c r="P115" s="86"/>
      <c r="Q115" s="86"/>
      <c r="R115" s="86"/>
      <c r="S115" s="86"/>
      <c r="T115" s="86"/>
      <c r="U115" s="103"/>
      <c r="V115" s="103"/>
      <c r="W115" s="103"/>
      <c r="X115" s="103"/>
      <c r="Y115" s="103"/>
      <c r="Z115" s="103"/>
      <c r="AA115" s="103"/>
    </row>
    <row r="116" spans="1:27" ht="15" customHeight="1" x14ac:dyDescent="0.2">
      <c r="A116" s="90"/>
      <c r="B116" s="432" t="s">
        <v>284</v>
      </c>
      <c r="C116" s="433" t="s">
        <v>297</v>
      </c>
      <c r="D116" s="433"/>
      <c r="E116" s="434" t="s">
        <v>289</v>
      </c>
      <c r="F116" s="434"/>
      <c r="G116" s="434"/>
      <c r="H116" s="434"/>
      <c r="I116" s="434"/>
      <c r="J116" s="434"/>
      <c r="K116" s="434"/>
      <c r="L116" s="434"/>
      <c r="M116" s="434"/>
      <c r="N116" s="434"/>
      <c r="O116" s="422" t="s">
        <v>288</v>
      </c>
      <c r="P116" s="422"/>
      <c r="Q116" s="421" t="s">
        <v>309</v>
      </c>
      <c r="R116" s="421" t="s">
        <v>280</v>
      </c>
      <c r="S116" s="421" t="s">
        <v>310</v>
      </c>
      <c r="T116" s="437" t="s">
        <v>271</v>
      </c>
      <c r="U116" s="437"/>
      <c r="V116" s="437"/>
      <c r="W116" s="437"/>
      <c r="X116" s="437"/>
      <c r="Y116" s="437"/>
      <c r="Z116" s="437"/>
      <c r="AA116" s="103"/>
    </row>
    <row r="117" spans="1:27" ht="24.75" customHeight="1" x14ac:dyDescent="0.2">
      <c r="A117" s="90"/>
      <c r="B117" s="432"/>
      <c r="C117" s="433"/>
      <c r="D117" s="433"/>
      <c r="E117" s="435" t="s">
        <v>4</v>
      </c>
      <c r="F117" s="435"/>
      <c r="G117" s="435"/>
      <c r="H117" s="435"/>
      <c r="I117" s="435"/>
      <c r="J117" s="435" t="s">
        <v>190</v>
      </c>
      <c r="K117" s="435" t="s">
        <v>15</v>
      </c>
      <c r="L117" s="435" t="s">
        <v>17</v>
      </c>
      <c r="M117" s="435" t="s">
        <v>191</v>
      </c>
      <c r="N117" s="435" t="s">
        <v>192</v>
      </c>
      <c r="O117" s="422" t="s">
        <v>2</v>
      </c>
      <c r="P117" s="421" t="s">
        <v>287</v>
      </c>
      <c r="Q117" s="421"/>
      <c r="R117" s="421"/>
      <c r="S117" s="421"/>
      <c r="T117" s="303" t="s">
        <v>257</v>
      </c>
      <c r="U117" s="303" t="s">
        <v>258</v>
      </c>
      <c r="V117" s="303" t="s">
        <v>259</v>
      </c>
      <c r="W117" s="303" t="s">
        <v>260</v>
      </c>
      <c r="X117" s="303" t="s">
        <v>261</v>
      </c>
      <c r="Y117" s="303"/>
      <c r="Z117" s="303" t="s">
        <v>311</v>
      </c>
      <c r="AA117" s="103"/>
    </row>
    <row r="118" spans="1:27" ht="38.25" x14ac:dyDescent="0.2">
      <c r="A118" s="90"/>
      <c r="B118" s="432"/>
      <c r="C118" s="70" t="s">
        <v>193</v>
      </c>
      <c r="D118" s="70" t="s">
        <v>194</v>
      </c>
      <c r="E118" s="70" t="s">
        <v>7</v>
      </c>
      <c r="F118" s="70" t="s">
        <v>8</v>
      </c>
      <c r="G118" s="70" t="s">
        <v>9</v>
      </c>
      <c r="H118" s="70" t="s">
        <v>12</v>
      </c>
      <c r="I118" s="70" t="s">
        <v>13</v>
      </c>
      <c r="J118" s="435"/>
      <c r="K118" s="435"/>
      <c r="L118" s="435"/>
      <c r="M118" s="435"/>
      <c r="N118" s="435"/>
      <c r="O118" s="422"/>
      <c r="P118" s="421"/>
      <c r="Q118" s="421"/>
      <c r="R118" s="421"/>
      <c r="S118" s="421"/>
      <c r="T118" s="303"/>
      <c r="U118" s="303"/>
      <c r="V118" s="303"/>
      <c r="W118" s="303"/>
      <c r="X118" s="78" t="s">
        <v>262</v>
      </c>
      <c r="Y118" s="78" t="s">
        <v>263</v>
      </c>
      <c r="Z118" s="303"/>
    </row>
    <row r="119" spans="1:27" x14ac:dyDescent="0.2">
      <c r="A119" s="90"/>
      <c r="B119" s="71" t="s">
        <v>202</v>
      </c>
      <c r="C119" s="72"/>
      <c r="D119" s="72"/>
      <c r="E119" s="63"/>
      <c r="F119" s="63"/>
      <c r="G119" s="63"/>
      <c r="H119" s="73"/>
      <c r="I119" s="63"/>
      <c r="J119" s="63"/>
      <c r="K119" s="63"/>
      <c r="L119" s="63"/>
      <c r="M119" s="63"/>
      <c r="N119" s="63"/>
      <c r="O119" s="247">
        <f>C119</f>
        <v>0</v>
      </c>
      <c r="P119" s="247">
        <f>SUM(K119:M119)</f>
        <v>0</v>
      </c>
      <c r="Q119" s="63"/>
      <c r="R119" s="63"/>
      <c r="S119" s="247">
        <f>IF(R119=0,0,R119/Q119)</f>
        <v>0</v>
      </c>
      <c r="T119" s="251"/>
      <c r="U119" s="251"/>
      <c r="V119" s="251"/>
      <c r="W119" s="251"/>
      <c r="X119" s="252"/>
      <c r="Y119" s="252"/>
      <c r="Z119" s="251"/>
    </row>
    <row r="120" spans="1:27" x14ac:dyDescent="0.2">
      <c r="A120" s="90"/>
      <c r="B120" s="71" t="s">
        <v>203</v>
      </c>
      <c r="C120" s="72"/>
      <c r="D120" s="72"/>
      <c r="E120" s="63"/>
      <c r="F120" s="63"/>
      <c r="G120" s="63"/>
      <c r="H120" s="73"/>
      <c r="I120" s="63"/>
      <c r="J120" s="63"/>
      <c r="K120" s="63"/>
      <c r="L120" s="63"/>
      <c r="M120" s="63"/>
      <c r="N120" s="63"/>
      <c r="O120" s="247">
        <f t="shared" ref="O120:O123" si="13">C120</f>
        <v>0</v>
      </c>
      <c r="P120" s="247">
        <f t="shared" ref="P120:P123" si="14">SUM(K120:M120)</f>
        <v>0</v>
      </c>
      <c r="Q120" s="63"/>
      <c r="R120" s="63"/>
      <c r="S120" s="247">
        <f t="shared" ref="S120:S123" si="15">IF(R120=0,0,R120/Q120)</f>
        <v>0</v>
      </c>
      <c r="T120" s="251"/>
      <c r="U120" s="251"/>
      <c r="V120" s="251"/>
      <c r="W120" s="251"/>
      <c r="X120" s="252"/>
      <c r="Y120" s="252"/>
      <c r="Z120" s="251"/>
    </row>
    <row r="121" spans="1:27" x14ac:dyDescent="0.2">
      <c r="A121" s="90"/>
      <c r="B121" s="71" t="s">
        <v>204</v>
      </c>
      <c r="C121" s="72"/>
      <c r="D121" s="72"/>
      <c r="E121" s="63"/>
      <c r="F121" s="63"/>
      <c r="G121" s="63"/>
      <c r="H121" s="73"/>
      <c r="I121" s="63"/>
      <c r="J121" s="63"/>
      <c r="K121" s="63"/>
      <c r="L121" s="63"/>
      <c r="M121" s="63"/>
      <c r="N121" s="63"/>
      <c r="O121" s="247">
        <f t="shared" si="13"/>
        <v>0</v>
      </c>
      <c r="P121" s="247">
        <f t="shared" si="14"/>
        <v>0</v>
      </c>
      <c r="Q121" s="63"/>
      <c r="R121" s="63"/>
      <c r="S121" s="247">
        <f t="shared" si="15"/>
        <v>0</v>
      </c>
      <c r="T121" s="251"/>
      <c r="U121" s="251"/>
      <c r="V121" s="251"/>
      <c r="W121" s="251"/>
      <c r="X121" s="252"/>
      <c r="Y121" s="252"/>
      <c r="Z121" s="251"/>
    </row>
    <row r="122" spans="1:27" x14ac:dyDescent="0.2">
      <c r="A122" s="90"/>
      <c r="B122" s="71" t="s">
        <v>205</v>
      </c>
      <c r="C122" s="72"/>
      <c r="D122" s="72"/>
      <c r="E122" s="63"/>
      <c r="F122" s="63"/>
      <c r="G122" s="63"/>
      <c r="H122" s="73"/>
      <c r="I122" s="63"/>
      <c r="J122" s="63"/>
      <c r="K122" s="63"/>
      <c r="L122" s="63"/>
      <c r="M122" s="63"/>
      <c r="N122" s="63"/>
      <c r="O122" s="247">
        <f t="shared" si="13"/>
        <v>0</v>
      </c>
      <c r="P122" s="247">
        <f t="shared" si="14"/>
        <v>0</v>
      </c>
      <c r="Q122" s="63"/>
      <c r="R122" s="63"/>
      <c r="S122" s="247">
        <f t="shared" si="15"/>
        <v>0</v>
      </c>
      <c r="T122" s="251"/>
      <c r="U122" s="251"/>
      <c r="V122" s="251"/>
      <c r="W122" s="251"/>
      <c r="X122" s="252"/>
      <c r="Y122" s="252"/>
      <c r="Z122" s="251"/>
    </row>
    <row r="123" spans="1:27" x14ac:dyDescent="0.2">
      <c r="A123" s="90"/>
      <c r="B123" s="71" t="s">
        <v>206</v>
      </c>
      <c r="C123" s="72"/>
      <c r="D123" s="72"/>
      <c r="E123" s="63"/>
      <c r="F123" s="63"/>
      <c r="G123" s="63"/>
      <c r="H123" s="73"/>
      <c r="I123" s="63"/>
      <c r="J123" s="63"/>
      <c r="K123" s="63"/>
      <c r="L123" s="63"/>
      <c r="M123" s="63"/>
      <c r="N123" s="63"/>
      <c r="O123" s="247">
        <f t="shared" si="13"/>
        <v>0</v>
      </c>
      <c r="P123" s="247">
        <f t="shared" si="14"/>
        <v>0</v>
      </c>
      <c r="Q123" s="63"/>
      <c r="R123" s="63"/>
      <c r="S123" s="247">
        <f t="shared" si="15"/>
        <v>0</v>
      </c>
      <c r="T123" s="251"/>
      <c r="U123" s="251"/>
      <c r="V123" s="251"/>
      <c r="W123" s="251"/>
      <c r="X123" s="252"/>
      <c r="Y123" s="252"/>
      <c r="Z123" s="251"/>
    </row>
    <row r="124" spans="1:27" x14ac:dyDescent="0.2">
      <c r="A124" s="90"/>
      <c r="B124" s="71" t="s">
        <v>33</v>
      </c>
      <c r="C124" s="74">
        <f t="shared" ref="C124:N124" si="16">SUM(C119:C123)</f>
        <v>0</v>
      </c>
      <c r="D124" s="74">
        <f t="shared" si="16"/>
        <v>0</v>
      </c>
      <c r="E124" s="74">
        <f t="shared" si="16"/>
        <v>0</v>
      </c>
      <c r="F124" s="74">
        <f t="shared" si="16"/>
        <v>0</v>
      </c>
      <c r="G124" s="74">
        <f t="shared" si="16"/>
        <v>0</v>
      </c>
      <c r="H124" s="74">
        <f t="shared" si="16"/>
        <v>0</v>
      </c>
      <c r="I124" s="74">
        <f t="shared" si="16"/>
        <v>0</v>
      </c>
      <c r="J124" s="74">
        <f t="shared" si="16"/>
        <v>0</v>
      </c>
      <c r="K124" s="74">
        <f t="shared" si="16"/>
        <v>0</v>
      </c>
      <c r="L124" s="74">
        <f t="shared" si="16"/>
        <v>0</v>
      </c>
      <c r="M124" s="74">
        <f t="shared" si="16"/>
        <v>0</v>
      </c>
      <c r="N124" s="74">
        <f t="shared" si="16"/>
        <v>0</v>
      </c>
      <c r="O124" s="74">
        <f t="shared" ref="O124:R124" si="17">SUM(O119:O123)</f>
        <v>0</v>
      </c>
      <c r="P124" s="74">
        <f t="shared" si="17"/>
        <v>0</v>
      </c>
      <c r="Q124" s="74">
        <f t="shared" si="17"/>
        <v>0</v>
      </c>
      <c r="R124" s="74">
        <f t="shared" si="17"/>
        <v>0</v>
      </c>
      <c r="S124" s="109"/>
      <c r="T124" s="109"/>
      <c r="U124" s="109"/>
      <c r="V124" s="109"/>
      <c r="W124" s="109"/>
      <c r="X124" s="109"/>
      <c r="Y124" s="109"/>
      <c r="Z124" s="109"/>
      <c r="AA124" s="97"/>
    </row>
    <row r="125" spans="1:27" x14ac:dyDescent="0.2">
      <c r="B125" s="98"/>
      <c r="C125" s="99"/>
      <c r="D125" s="99"/>
      <c r="E125" s="99"/>
      <c r="F125" s="99"/>
      <c r="G125" s="99"/>
      <c r="H125" s="99"/>
      <c r="I125" s="99"/>
      <c r="J125" s="99"/>
      <c r="K125" s="99"/>
      <c r="L125" s="99"/>
      <c r="M125" s="99"/>
      <c r="N125" s="99"/>
      <c r="O125" s="98"/>
      <c r="P125" s="98"/>
      <c r="Q125" s="98"/>
      <c r="R125" s="98"/>
      <c r="S125" s="98"/>
      <c r="T125" s="98"/>
      <c r="U125" s="98"/>
      <c r="V125" s="98"/>
      <c r="W125" s="98"/>
      <c r="X125" s="98"/>
      <c r="Y125" s="98"/>
      <c r="Z125" s="98"/>
    </row>
    <row r="126" spans="1:27" x14ac:dyDescent="0.2">
      <c r="B126" s="96"/>
      <c r="C126" s="86"/>
      <c r="D126" s="86"/>
      <c r="E126" s="86"/>
      <c r="F126" s="86"/>
      <c r="G126" s="86"/>
      <c r="H126" s="86"/>
      <c r="I126" s="86"/>
      <c r="J126" s="86"/>
      <c r="K126" s="86"/>
      <c r="L126" s="86"/>
      <c r="M126" s="86"/>
      <c r="N126" s="86"/>
      <c r="O126" s="96"/>
      <c r="P126" s="96"/>
      <c r="Q126" s="96"/>
      <c r="R126" s="96"/>
      <c r="S126" s="96"/>
      <c r="T126" s="96"/>
      <c r="U126" s="96"/>
      <c r="V126" s="96"/>
      <c r="W126" s="96"/>
      <c r="X126" s="96"/>
      <c r="Y126" s="96"/>
      <c r="Z126" s="96"/>
    </row>
    <row r="127" spans="1:27" x14ac:dyDescent="0.2">
      <c r="A127" s="90"/>
      <c r="B127" s="432" t="s">
        <v>285</v>
      </c>
      <c r="C127" s="433" t="s">
        <v>297</v>
      </c>
      <c r="D127" s="433"/>
      <c r="E127" s="434" t="s">
        <v>289</v>
      </c>
      <c r="F127" s="434"/>
      <c r="G127" s="434"/>
      <c r="H127" s="434"/>
      <c r="I127" s="434"/>
      <c r="J127" s="434"/>
      <c r="K127" s="434"/>
      <c r="L127" s="434"/>
      <c r="M127" s="434"/>
      <c r="N127" s="434"/>
      <c r="O127" s="422" t="s">
        <v>288</v>
      </c>
      <c r="P127" s="422"/>
      <c r="Q127" s="421" t="s">
        <v>309</v>
      </c>
      <c r="R127" s="421" t="s">
        <v>280</v>
      </c>
      <c r="S127" s="421" t="s">
        <v>310</v>
      </c>
      <c r="T127" s="437" t="s">
        <v>271</v>
      </c>
      <c r="U127" s="437"/>
      <c r="V127" s="437"/>
      <c r="W127" s="437"/>
      <c r="X127" s="437"/>
      <c r="Y127" s="437"/>
      <c r="Z127" s="437"/>
      <c r="AA127" s="97"/>
    </row>
    <row r="128" spans="1:27" ht="25.5" customHeight="1" x14ac:dyDescent="0.2">
      <c r="A128" s="90"/>
      <c r="B128" s="432"/>
      <c r="C128" s="433"/>
      <c r="D128" s="433"/>
      <c r="E128" s="435" t="s">
        <v>4</v>
      </c>
      <c r="F128" s="435"/>
      <c r="G128" s="435"/>
      <c r="H128" s="435"/>
      <c r="I128" s="435"/>
      <c r="J128" s="435" t="s">
        <v>190</v>
      </c>
      <c r="K128" s="435" t="s">
        <v>15</v>
      </c>
      <c r="L128" s="435" t="s">
        <v>17</v>
      </c>
      <c r="M128" s="435" t="s">
        <v>191</v>
      </c>
      <c r="N128" s="435" t="s">
        <v>192</v>
      </c>
      <c r="O128" s="422" t="s">
        <v>2</v>
      </c>
      <c r="P128" s="421" t="s">
        <v>287</v>
      </c>
      <c r="Q128" s="421"/>
      <c r="R128" s="421"/>
      <c r="S128" s="421"/>
      <c r="T128" s="303" t="s">
        <v>257</v>
      </c>
      <c r="U128" s="303" t="s">
        <v>258</v>
      </c>
      <c r="V128" s="303" t="s">
        <v>259</v>
      </c>
      <c r="W128" s="303" t="s">
        <v>260</v>
      </c>
      <c r="X128" s="303" t="s">
        <v>261</v>
      </c>
      <c r="Y128" s="303"/>
      <c r="Z128" s="318" t="s">
        <v>311</v>
      </c>
      <c r="AA128" s="97"/>
    </row>
    <row r="129" spans="1:27" ht="38.25" x14ac:dyDescent="0.2">
      <c r="A129" s="90"/>
      <c r="B129" s="432"/>
      <c r="C129" s="70" t="s">
        <v>193</v>
      </c>
      <c r="D129" s="70" t="s">
        <v>194</v>
      </c>
      <c r="E129" s="70" t="s">
        <v>7</v>
      </c>
      <c r="F129" s="70" t="s">
        <v>8</v>
      </c>
      <c r="G129" s="70" t="s">
        <v>9</v>
      </c>
      <c r="H129" s="70" t="s">
        <v>12</v>
      </c>
      <c r="I129" s="70" t="s">
        <v>13</v>
      </c>
      <c r="J129" s="435"/>
      <c r="K129" s="435"/>
      <c r="L129" s="435"/>
      <c r="M129" s="435"/>
      <c r="N129" s="435"/>
      <c r="O129" s="422"/>
      <c r="P129" s="421"/>
      <c r="Q129" s="421"/>
      <c r="R129" s="421"/>
      <c r="S129" s="421"/>
      <c r="T129" s="303"/>
      <c r="U129" s="303"/>
      <c r="V129" s="303"/>
      <c r="W129" s="303"/>
      <c r="X129" s="78" t="s">
        <v>262</v>
      </c>
      <c r="Y129" s="78" t="s">
        <v>263</v>
      </c>
      <c r="Z129" s="320"/>
      <c r="AA129" s="97"/>
    </row>
    <row r="130" spans="1:27" x14ac:dyDescent="0.2">
      <c r="A130" s="90"/>
      <c r="B130" s="71" t="s">
        <v>202</v>
      </c>
      <c r="C130" s="72"/>
      <c r="D130" s="72"/>
      <c r="E130" s="63"/>
      <c r="F130" s="63"/>
      <c r="G130" s="63"/>
      <c r="H130" s="73"/>
      <c r="I130" s="63"/>
      <c r="J130" s="63"/>
      <c r="K130" s="63"/>
      <c r="L130" s="63"/>
      <c r="M130" s="63"/>
      <c r="N130" s="63"/>
      <c r="O130" s="247">
        <f>C130</f>
        <v>0</v>
      </c>
      <c r="P130" s="247">
        <f>SUM(K130:M130)</f>
        <v>0</v>
      </c>
      <c r="Q130" s="63"/>
      <c r="R130" s="63"/>
      <c r="S130" s="247">
        <f>IF(R130=0,0,R130/Q130)</f>
        <v>0</v>
      </c>
      <c r="T130" s="251"/>
      <c r="U130" s="251"/>
      <c r="V130" s="251"/>
      <c r="W130" s="251"/>
      <c r="X130" s="252"/>
      <c r="Y130" s="252"/>
      <c r="Z130" s="251"/>
      <c r="AA130" s="97"/>
    </row>
    <row r="131" spans="1:27" x14ac:dyDescent="0.2">
      <c r="A131" s="90"/>
      <c r="B131" s="71" t="s">
        <v>203</v>
      </c>
      <c r="C131" s="72"/>
      <c r="D131" s="72"/>
      <c r="E131" s="63"/>
      <c r="F131" s="63"/>
      <c r="G131" s="63"/>
      <c r="H131" s="73"/>
      <c r="I131" s="63"/>
      <c r="J131" s="63"/>
      <c r="K131" s="63"/>
      <c r="L131" s="63"/>
      <c r="M131" s="63"/>
      <c r="N131" s="63"/>
      <c r="O131" s="247">
        <f t="shared" ref="O131:O134" si="18">C131</f>
        <v>0</v>
      </c>
      <c r="P131" s="247">
        <f t="shared" ref="P131:P134" si="19">SUM(K131:M131)</f>
        <v>0</v>
      </c>
      <c r="Q131" s="63"/>
      <c r="R131" s="63"/>
      <c r="S131" s="247">
        <f t="shared" ref="S131:S134" si="20">IF(R131=0,0,R131/Q131)</f>
        <v>0</v>
      </c>
      <c r="T131" s="251"/>
      <c r="U131" s="251"/>
      <c r="V131" s="251"/>
      <c r="W131" s="251"/>
      <c r="X131" s="252"/>
      <c r="Y131" s="252"/>
      <c r="Z131" s="251"/>
      <c r="AA131" s="97"/>
    </row>
    <row r="132" spans="1:27" x14ac:dyDescent="0.2">
      <c r="A132" s="90"/>
      <c r="B132" s="71" t="s">
        <v>204</v>
      </c>
      <c r="C132" s="72"/>
      <c r="D132" s="72"/>
      <c r="E132" s="63"/>
      <c r="F132" s="63"/>
      <c r="G132" s="63"/>
      <c r="H132" s="73"/>
      <c r="I132" s="63"/>
      <c r="J132" s="63"/>
      <c r="K132" s="63"/>
      <c r="L132" s="63"/>
      <c r="M132" s="63"/>
      <c r="N132" s="63"/>
      <c r="O132" s="247">
        <f t="shared" si="18"/>
        <v>0</v>
      </c>
      <c r="P132" s="247">
        <f t="shared" si="19"/>
        <v>0</v>
      </c>
      <c r="Q132" s="63"/>
      <c r="R132" s="63"/>
      <c r="S132" s="247">
        <f t="shared" si="20"/>
        <v>0</v>
      </c>
      <c r="T132" s="251"/>
      <c r="U132" s="251"/>
      <c r="V132" s="251"/>
      <c r="W132" s="251"/>
      <c r="X132" s="252"/>
      <c r="Y132" s="252"/>
      <c r="Z132" s="251"/>
      <c r="AA132" s="97"/>
    </row>
    <row r="133" spans="1:27" x14ac:dyDescent="0.2">
      <c r="A133" s="90"/>
      <c r="B133" s="71" t="s">
        <v>205</v>
      </c>
      <c r="C133" s="72"/>
      <c r="D133" s="72"/>
      <c r="E133" s="63"/>
      <c r="F133" s="63"/>
      <c r="G133" s="63"/>
      <c r="H133" s="73"/>
      <c r="I133" s="63"/>
      <c r="J133" s="63"/>
      <c r="K133" s="63"/>
      <c r="L133" s="63"/>
      <c r="M133" s="63"/>
      <c r="N133" s="63"/>
      <c r="O133" s="247">
        <f t="shared" si="18"/>
        <v>0</v>
      </c>
      <c r="P133" s="247">
        <f t="shared" si="19"/>
        <v>0</v>
      </c>
      <c r="Q133" s="63"/>
      <c r="R133" s="63"/>
      <c r="S133" s="247">
        <f t="shared" si="20"/>
        <v>0</v>
      </c>
      <c r="T133" s="251"/>
      <c r="U133" s="251"/>
      <c r="V133" s="251"/>
      <c r="W133" s="251"/>
      <c r="X133" s="252"/>
      <c r="Y133" s="252"/>
      <c r="Z133" s="251"/>
      <c r="AA133" s="97"/>
    </row>
    <row r="134" spans="1:27" x14ac:dyDescent="0.2">
      <c r="A134" s="90"/>
      <c r="B134" s="71" t="s">
        <v>206</v>
      </c>
      <c r="C134" s="72"/>
      <c r="D134" s="72"/>
      <c r="E134" s="63"/>
      <c r="F134" s="63"/>
      <c r="G134" s="63"/>
      <c r="H134" s="73"/>
      <c r="I134" s="63"/>
      <c r="J134" s="63"/>
      <c r="K134" s="63"/>
      <c r="L134" s="63"/>
      <c r="M134" s="63"/>
      <c r="N134" s="63"/>
      <c r="O134" s="247">
        <f t="shared" si="18"/>
        <v>0</v>
      </c>
      <c r="P134" s="247">
        <f t="shared" si="19"/>
        <v>0</v>
      </c>
      <c r="Q134" s="63"/>
      <c r="R134" s="63"/>
      <c r="S134" s="247">
        <f t="shared" si="20"/>
        <v>0</v>
      </c>
      <c r="T134" s="251"/>
      <c r="U134" s="251"/>
      <c r="V134" s="251"/>
      <c r="W134" s="251"/>
      <c r="X134" s="252"/>
      <c r="Y134" s="252"/>
      <c r="Z134" s="251"/>
      <c r="AA134" s="97"/>
    </row>
    <row r="135" spans="1:27" x14ac:dyDescent="0.2">
      <c r="A135" s="90"/>
      <c r="B135" s="71" t="s">
        <v>33</v>
      </c>
      <c r="C135" s="74">
        <f t="shared" ref="C135:N135" si="21">SUM(C130:C134)</f>
        <v>0</v>
      </c>
      <c r="D135" s="74">
        <f t="shared" si="21"/>
        <v>0</v>
      </c>
      <c r="E135" s="74">
        <f t="shared" si="21"/>
        <v>0</v>
      </c>
      <c r="F135" s="74">
        <f t="shared" si="21"/>
        <v>0</v>
      </c>
      <c r="G135" s="74">
        <f t="shared" si="21"/>
        <v>0</v>
      </c>
      <c r="H135" s="74">
        <f t="shared" si="21"/>
        <v>0</v>
      </c>
      <c r="I135" s="74">
        <f t="shared" si="21"/>
        <v>0</v>
      </c>
      <c r="J135" s="74">
        <f t="shared" si="21"/>
        <v>0</v>
      </c>
      <c r="K135" s="74">
        <f t="shared" si="21"/>
        <v>0</v>
      </c>
      <c r="L135" s="74">
        <f t="shared" si="21"/>
        <v>0</v>
      </c>
      <c r="M135" s="74">
        <f t="shared" si="21"/>
        <v>0</v>
      </c>
      <c r="N135" s="74">
        <f t="shared" si="21"/>
        <v>0</v>
      </c>
      <c r="O135" s="74">
        <f t="shared" ref="O135:R135" si="22">SUM(O130:O134)</f>
        <v>0</v>
      </c>
      <c r="P135" s="74">
        <f t="shared" si="22"/>
        <v>0</v>
      </c>
      <c r="Q135" s="74">
        <f t="shared" si="22"/>
        <v>0</v>
      </c>
      <c r="R135" s="74">
        <f t="shared" si="22"/>
        <v>0</v>
      </c>
      <c r="S135" s="79"/>
      <c r="T135" s="79"/>
      <c r="U135" s="79"/>
      <c r="V135" s="79"/>
      <c r="W135" s="79"/>
      <c r="X135" s="79"/>
      <c r="Y135" s="79"/>
      <c r="Z135" s="79"/>
      <c r="AA135" s="97"/>
    </row>
    <row r="136" spans="1:27" x14ac:dyDescent="0.2">
      <c r="B136" s="98"/>
      <c r="C136" s="99"/>
      <c r="D136" s="99"/>
      <c r="E136" s="99"/>
      <c r="F136" s="99"/>
      <c r="G136" s="99"/>
      <c r="H136" s="99"/>
      <c r="I136" s="99"/>
      <c r="J136" s="99"/>
      <c r="K136" s="99"/>
      <c r="L136" s="99"/>
      <c r="M136" s="99"/>
      <c r="N136" s="99"/>
      <c r="O136" s="98"/>
      <c r="P136" s="98"/>
      <c r="Q136" s="98"/>
      <c r="R136" s="98"/>
      <c r="S136" s="98"/>
      <c r="T136" s="98"/>
      <c r="U136" s="98"/>
      <c r="V136" s="98"/>
      <c r="W136" s="98"/>
      <c r="X136" s="98"/>
      <c r="Y136" s="98"/>
      <c r="Z136" s="98"/>
    </row>
    <row r="137" spans="1:27" x14ac:dyDescent="0.2">
      <c r="B137" s="96"/>
      <c r="C137" s="86"/>
      <c r="D137" s="86"/>
      <c r="E137" s="86"/>
      <c r="F137" s="86"/>
      <c r="G137" s="86"/>
      <c r="H137" s="86"/>
      <c r="I137" s="86"/>
      <c r="J137" s="86"/>
      <c r="K137" s="86"/>
      <c r="L137" s="86"/>
      <c r="M137" s="86"/>
      <c r="N137" s="86"/>
      <c r="O137" s="96"/>
      <c r="P137" s="96"/>
      <c r="Q137" s="96"/>
      <c r="R137" s="96"/>
      <c r="S137" s="96"/>
      <c r="T137" s="96"/>
      <c r="U137" s="96"/>
      <c r="V137" s="96"/>
      <c r="W137" s="96"/>
      <c r="X137" s="96"/>
      <c r="Y137" s="96"/>
      <c r="Z137" s="96"/>
    </row>
    <row r="138" spans="1:27" x14ac:dyDescent="0.2">
      <c r="A138" s="90"/>
      <c r="B138" s="423" t="s">
        <v>283</v>
      </c>
      <c r="C138" s="424" t="s">
        <v>298</v>
      </c>
      <c r="D138" s="424"/>
      <c r="E138" s="425" t="s">
        <v>289</v>
      </c>
      <c r="F138" s="425"/>
      <c r="G138" s="425"/>
      <c r="H138" s="425"/>
      <c r="I138" s="425"/>
      <c r="J138" s="425"/>
      <c r="K138" s="425"/>
      <c r="L138" s="425"/>
      <c r="M138" s="425"/>
      <c r="N138" s="425"/>
      <c r="O138" s="422" t="s">
        <v>288</v>
      </c>
      <c r="P138" s="422"/>
      <c r="Q138" s="421" t="s">
        <v>309</v>
      </c>
      <c r="R138" s="421" t="s">
        <v>280</v>
      </c>
      <c r="S138" s="421" t="s">
        <v>310</v>
      </c>
      <c r="T138" s="437" t="s">
        <v>271</v>
      </c>
      <c r="U138" s="437"/>
      <c r="V138" s="437"/>
      <c r="W138" s="437"/>
      <c r="X138" s="437"/>
      <c r="Y138" s="437"/>
      <c r="Z138" s="437"/>
      <c r="AA138" s="97"/>
    </row>
    <row r="139" spans="1:27" ht="24" customHeight="1" x14ac:dyDescent="0.2">
      <c r="A139" s="90"/>
      <c r="B139" s="423"/>
      <c r="C139" s="424"/>
      <c r="D139" s="424"/>
      <c r="E139" s="426" t="s">
        <v>4</v>
      </c>
      <c r="F139" s="426"/>
      <c r="G139" s="426"/>
      <c r="H139" s="426"/>
      <c r="I139" s="426"/>
      <c r="J139" s="426" t="s">
        <v>190</v>
      </c>
      <c r="K139" s="426" t="s">
        <v>15</v>
      </c>
      <c r="L139" s="426" t="s">
        <v>17</v>
      </c>
      <c r="M139" s="426" t="s">
        <v>191</v>
      </c>
      <c r="N139" s="426" t="s">
        <v>192</v>
      </c>
      <c r="O139" s="421" t="s">
        <v>281</v>
      </c>
      <c r="P139" s="421" t="s">
        <v>287</v>
      </c>
      <c r="Q139" s="421"/>
      <c r="R139" s="421"/>
      <c r="S139" s="421"/>
      <c r="T139" s="303" t="s">
        <v>257</v>
      </c>
      <c r="U139" s="303" t="s">
        <v>258</v>
      </c>
      <c r="V139" s="303" t="s">
        <v>259</v>
      </c>
      <c r="W139" s="303" t="s">
        <v>260</v>
      </c>
      <c r="X139" s="303" t="s">
        <v>261</v>
      </c>
      <c r="Y139" s="303"/>
      <c r="Z139" s="318" t="s">
        <v>311</v>
      </c>
      <c r="AA139" s="97"/>
    </row>
    <row r="140" spans="1:27" ht="38.25" x14ac:dyDescent="0.2">
      <c r="A140" s="90"/>
      <c r="B140" s="423"/>
      <c r="C140" s="75" t="s">
        <v>193</v>
      </c>
      <c r="D140" s="75" t="s">
        <v>194</v>
      </c>
      <c r="E140" s="75" t="s">
        <v>7</v>
      </c>
      <c r="F140" s="75" t="s">
        <v>8</v>
      </c>
      <c r="G140" s="75" t="s">
        <v>9</v>
      </c>
      <c r="H140" s="75" t="s">
        <v>12</v>
      </c>
      <c r="I140" s="75" t="s">
        <v>13</v>
      </c>
      <c r="J140" s="426"/>
      <c r="K140" s="426"/>
      <c r="L140" s="426"/>
      <c r="M140" s="426"/>
      <c r="N140" s="426"/>
      <c r="O140" s="421"/>
      <c r="P140" s="421"/>
      <c r="Q140" s="421"/>
      <c r="R140" s="421"/>
      <c r="S140" s="421"/>
      <c r="T140" s="303"/>
      <c r="U140" s="303"/>
      <c r="V140" s="303"/>
      <c r="W140" s="303"/>
      <c r="X140" s="78" t="s">
        <v>262</v>
      </c>
      <c r="Y140" s="78" t="s">
        <v>263</v>
      </c>
      <c r="Z140" s="320"/>
      <c r="AA140" s="97"/>
    </row>
    <row r="141" spans="1:27" x14ac:dyDescent="0.2">
      <c r="A141" s="90"/>
      <c r="B141" s="76" t="s">
        <v>202</v>
      </c>
      <c r="C141" s="72"/>
      <c r="D141" s="72"/>
      <c r="E141" s="63"/>
      <c r="F141" s="63"/>
      <c r="G141" s="63"/>
      <c r="H141" s="73"/>
      <c r="I141" s="63"/>
      <c r="J141" s="63"/>
      <c r="K141" s="63"/>
      <c r="L141" s="63"/>
      <c r="M141" s="63"/>
      <c r="N141" s="63"/>
      <c r="O141" s="247">
        <f>C141</f>
        <v>0</v>
      </c>
      <c r="P141" s="247">
        <f>SUM(K141:M141)</f>
        <v>0</v>
      </c>
      <c r="Q141" s="63"/>
      <c r="R141" s="63"/>
      <c r="S141" s="247">
        <f>IF(R141=0,0,R141/Q141)</f>
        <v>0</v>
      </c>
      <c r="T141" s="251"/>
      <c r="U141" s="251"/>
      <c r="V141" s="251"/>
      <c r="W141" s="251"/>
      <c r="X141" s="252"/>
      <c r="Y141" s="252"/>
      <c r="Z141" s="251"/>
      <c r="AA141" s="97"/>
    </row>
    <row r="142" spans="1:27" x14ac:dyDescent="0.2">
      <c r="A142" s="90"/>
      <c r="B142" s="76" t="s">
        <v>203</v>
      </c>
      <c r="C142" s="72"/>
      <c r="D142" s="72"/>
      <c r="E142" s="63"/>
      <c r="F142" s="63"/>
      <c r="G142" s="63"/>
      <c r="H142" s="73"/>
      <c r="I142" s="63"/>
      <c r="J142" s="63"/>
      <c r="K142" s="63"/>
      <c r="L142" s="63"/>
      <c r="M142" s="63"/>
      <c r="N142" s="63"/>
      <c r="O142" s="247">
        <f t="shared" ref="O142:O145" si="23">C142</f>
        <v>0</v>
      </c>
      <c r="P142" s="247">
        <f t="shared" ref="P142:P145" si="24">SUM(K142:M142)</f>
        <v>0</v>
      </c>
      <c r="Q142" s="63"/>
      <c r="R142" s="63"/>
      <c r="S142" s="247">
        <f t="shared" ref="S142:S145" si="25">IF(R142=0,0,R142/Q142)</f>
        <v>0</v>
      </c>
      <c r="T142" s="251"/>
      <c r="U142" s="251"/>
      <c r="V142" s="251"/>
      <c r="W142" s="251"/>
      <c r="X142" s="252"/>
      <c r="Y142" s="252"/>
      <c r="Z142" s="251"/>
      <c r="AA142" s="97"/>
    </row>
    <row r="143" spans="1:27" x14ac:dyDescent="0.2">
      <c r="A143" s="90"/>
      <c r="B143" s="76" t="s">
        <v>204</v>
      </c>
      <c r="C143" s="72"/>
      <c r="D143" s="72"/>
      <c r="E143" s="63"/>
      <c r="F143" s="63"/>
      <c r="G143" s="63"/>
      <c r="H143" s="73"/>
      <c r="I143" s="63"/>
      <c r="J143" s="63"/>
      <c r="K143" s="63"/>
      <c r="L143" s="63"/>
      <c r="M143" s="63"/>
      <c r="N143" s="63"/>
      <c r="O143" s="247">
        <f t="shared" si="23"/>
        <v>0</v>
      </c>
      <c r="P143" s="247">
        <f t="shared" si="24"/>
        <v>0</v>
      </c>
      <c r="Q143" s="63"/>
      <c r="R143" s="63"/>
      <c r="S143" s="247">
        <f t="shared" si="25"/>
        <v>0</v>
      </c>
      <c r="T143" s="251"/>
      <c r="U143" s="251"/>
      <c r="V143" s="251"/>
      <c r="W143" s="251"/>
      <c r="X143" s="252"/>
      <c r="Y143" s="252"/>
      <c r="Z143" s="251"/>
      <c r="AA143" s="97"/>
    </row>
    <row r="144" spans="1:27" x14ac:dyDescent="0.2">
      <c r="A144" s="90"/>
      <c r="B144" s="76" t="s">
        <v>205</v>
      </c>
      <c r="C144" s="72"/>
      <c r="D144" s="72"/>
      <c r="E144" s="63"/>
      <c r="F144" s="63"/>
      <c r="G144" s="63"/>
      <c r="H144" s="73"/>
      <c r="I144" s="63"/>
      <c r="J144" s="63"/>
      <c r="K144" s="63"/>
      <c r="L144" s="63"/>
      <c r="M144" s="63"/>
      <c r="N144" s="63"/>
      <c r="O144" s="247">
        <f t="shared" si="23"/>
        <v>0</v>
      </c>
      <c r="P144" s="247">
        <f t="shared" si="24"/>
        <v>0</v>
      </c>
      <c r="Q144" s="63"/>
      <c r="R144" s="63"/>
      <c r="S144" s="247">
        <f t="shared" si="25"/>
        <v>0</v>
      </c>
      <c r="T144" s="251"/>
      <c r="U144" s="251"/>
      <c r="V144" s="251"/>
      <c r="W144" s="251"/>
      <c r="X144" s="252"/>
      <c r="Y144" s="252"/>
      <c r="Z144" s="251"/>
      <c r="AA144" s="97"/>
    </row>
    <row r="145" spans="1:27" x14ac:dyDescent="0.2">
      <c r="A145" s="90"/>
      <c r="B145" s="76" t="s">
        <v>206</v>
      </c>
      <c r="C145" s="72"/>
      <c r="D145" s="72"/>
      <c r="E145" s="63"/>
      <c r="F145" s="63"/>
      <c r="G145" s="63"/>
      <c r="H145" s="73"/>
      <c r="I145" s="63"/>
      <c r="J145" s="63"/>
      <c r="K145" s="63"/>
      <c r="L145" s="63"/>
      <c r="M145" s="63"/>
      <c r="N145" s="63"/>
      <c r="O145" s="247">
        <f t="shared" si="23"/>
        <v>0</v>
      </c>
      <c r="P145" s="247">
        <f t="shared" si="24"/>
        <v>0</v>
      </c>
      <c r="Q145" s="63"/>
      <c r="R145" s="63"/>
      <c r="S145" s="247">
        <f t="shared" si="25"/>
        <v>0</v>
      </c>
      <c r="T145" s="251"/>
      <c r="U145" s="251"/>
      <c r="V145" s="251"/>
      <c r="W145" s="251"/>
      <c r="X145" s="252"/>
      <c r="Y145" s="252"/>
      <c r="Z145" s="251"/>
      <c r="AA145" s="97"/>
    </row>
    <row r="146" spans="1:27" x14ac:dyDescent="0.2">
      <c r="A146" s="90"/>
      <c r="B146" s="76" t="s">
        <v>33</v>
      </c>
      <c r="C146" s="77">
        <f t="shared" ref="C146:N146" si="26">SUM(C141:C145)</f>
        <v>0</v>
      </c>
      <c r="D146" s="77">
        <f t="shared" si="26"/>
        <v>0</v>
      </c>
      <c r="E146" s="77">
        <f t="shared" si="26"/>
        <v>0</v>
      </c>
      <c r="F146" s="77">
        <f t="shared" si="26"/>
        <v>0</v>
      </c>
      <c r="G146" s="77">
        <f t="shared" si="26"/>
        <v>0</v>
      </c>
      <c r="H146" s="77">
        <f t="shared" si="26"/>
        <v>0</v>
      </c>
      <c r="I146" s="77">
        <f t="shared" si="26"/>
        <v>0</v>
      </c>
      <c r="J146" s="77">
        <f t="shared" si="26"/>
        <v>0</v>
      </c>
      <c r="K146" s="77">
        <f t="shared" si="26"/>
        <v>0</v>
      </c>
      <c r="L146" s="77">
        <f t="shared" si="26"/>
        <v>0</v>
      </c>
      <c r="M146" s="77">
        <f t="shared" si="26"/>
        <v>0</v>
      </c>
      <c r="N146" s="77">
        <f t="shared" si="26"/>
        <v>0</v>
      </c>
      <c r="O146" s="77">
        <f t="shared" ref="O146:R146" si="27">SUM(O141:O145)</f>
        <v>0</v>
      </c>
      <c r="P146" s="77">
        <f t="shared" si="27"/>
        <v>0</v>
      </c>
      <c r="Q146" s="77">
        <f t="shared" si="27"/>
        <v>0</v>
      </c>
      <c r="R146" s="77">
        <f t="shared" si="27"/>
        <v>0</v>
      </c>
      <c r="S146" s="79"/>
      <c r="T146" s="79"/>
      <c r="U146" s="79"/>
      <c r="V146" s="79"/>
      <c r="W146" s="79"/>
      <c r="X146" s="79"/>
      <c r="Y146" s="79"/>
      <c r="Z146" s="79"/>
      <c r="AA146" s="97"/>
    </row>
    <row r="147" spans="1:27" x14ac:dyDescent="0.2">
      <c r="B147" s="98"/>
      <c r="C147" s="99"/>
      <c r="D147" s="99"/>
      <c r="E147" s="99"/>
      <c r="F147" s="99"/>
      <c r="G147" s="99"/>
      <c r="H147" s="99"/>
      <c r="I147" s="99"/>
      <c r="J147" s="99"/>
      <c r="K147" s="99"/>
      <c r="L147" s="99"/>
      <c r="M147" s="99"/>
      <c r="N147" s="99"/>
      <c r="O147" s="98"/>
      <c r="P147" s="98"/>
      <c r="Q147" s="98"/>
      <c r="R147" s="98"/>
      <c r="S147" s="98"/>
      <c r="T147" s="98"/>
      <c r="U147" s="98"/>
      <c r="V147" s="98"/>
      <c r="W147" s="98"/>
      <c r="X147" s="98"/>
      <c r="Y147" s="98"/>
      <c r="Z147" s="98"/>
    </row>
    <row r="148" spans="1:27" x14ac:dyDescent="0.2">
      <c r="B148" s="96"/>
      <c r="C148" s="86"/>
      <c r="D148" s="86"/>
      <c r="E148" s="86"/>
      <c r="F148" s="86"/>
      <c r="G148" s="86"/>
      <c r="H148" s="86"/>
      <c r="I148" s="86"/>
      <c r="J148" s="86"/>
      <c r="K148" s="86"/>
      <c r="L148" s="86"/>
      <c r="M148" s="86"/>
      <c r="N148" s="86"/>
      <c r="O148" s="96"/>
      <c r="P148" s="96"/>
      <c r="Q148" s="96"/>
      <c r="R148" s="96"/>
      <c r="S148" s="96"/>
      <c r="T148" s="96"/>
      <c r="U148" s="96"/>
      <c r="V148" s="96"/>
      <c r="W148" s="96"/>
      <c r="X148" s="96"/>
      <c r="Y148" s="96"/>
      <c r="Z148" s="96"/>
    </row>
    <row r="149" spans="1:27" x14ac:dyDescent="0.2">
      <c r="A149" s="90"/>
      <c r="B149" s="423" t="s">
        <v>286</v>
      </c>
      <c r="C149" s="424" t="s">
        <v>298</v>
      </c>
      <c r="D149" s="424"/>
      <c r="E149" s="425" t="s">
        <v>289</v>
      </c>
      <c r="F149" s="425"/>
      <c r="G149" s="425"/>
      <c r="H149" s="425"/>
      <c r="I149" s="425"/>
      <c r="J149" s="425"/>
      <c r="K149" s="425"/>
      <c r="L149" s="425"/>
      <c r="M149" s="425"/>
      <c r="N149" s="425"/>
      <c r="O149" s="422" t="s">
        <v>288</v>
      </c>
      <c r="P149" s="422"/>
      <c r="Q149" s="421" t="s">
        <v>309</v>
      </c>
      <c r="R149" s="421" t="s">
        <v>280</v>
      </c>
      <c r="S149" s="421" t="s">
        <v>310</v>
      </c>
      <c r="T149" s="437" t="s">
        <v>271</v>
      </c>
      <c r="U149" s="437"/>
      <c r="V149" s="437"/>
      <c r="W149" s="437"/>
      <c r="X149" s="437"/>
      <c r="Y149" s="437"/>
      <c r="Z149" s="437"/>
      <c r="AA149" s="97"/>
    </row>
    <row r="150" spans="1:27" ht="21.75" customHeight="1" x14ac:dyDescent="0.2">
      <c r="A150" s="90"/>
      <c r="B150" s="423"/>
      <c r="C150" s="424"/>
      <c r="D150" s="424"/>
      <c r="E150" s="426" t="s">
        <v>4</v>
      </c>
      <c r="F150" s="426"/>
      <c r="G150" s="426"/>
      <c r="H150" s="426"/>
      <c r="I150" s="426"/>
      <c r="J150" s="426" t="s">
        <v>190</v>
      </c>
      <c r="K150" s="426" t="s">
        <v>15</v>
      </c>
      <c r="L150" s="426" t="s">
        <v>17</v>
      </c>
      <c r="M150" s="426" t="s">
        <v>191</v>
      </c>
      <c r="N150" s="426" t="s">
        <v>192</v>
      </c>
      <c r="O150" s="421" t="s">
        <v>282</v>
      </c>
      <c r="P150" s="421" t="s">
        <v>287</v>
      </c>
      <c r="Q150" s="421"/>
      <c r="R150" s="421"/>
      <c r="S150" s="421"/>
      <c r="T150" s="303" t="s">
        <v>257</v>
      </c>
      <c r="U150" s="303" t="s">
        <v>258</v>
      </c>
      <c r="V150" s="303" t="s">
        <v>259</v>
      </c>
      <c r="W150" s="303" t="s">
        <v>260</v>
      </c>
      <c r="X150" s="303" t="s">
        <v>261</v>
      </c>
      <c r="Y150" s="303"/>
      <c r="Z150" s="318" t="s">
        <v>311</v>
      </c>
      <c r="AA150" s="97"/>
    </row>
    <row r="151" spans="1:27" ht="38.25" x14ac:dyDescent="0.2">
      <c r="A151" s="90"/>
      <c r="B151" s="423"/>
      <c r="C151" s="75" t="s">
        <v>193</v>
      </c>
      <c r="D151" s="75" t="s">
        <v>194</v>
      </c>
      <c r="E151" s="75" t="s">
        <v>7</v>
      </c>
      <c r="F151" s="75" t="s">
        <v>8</v>
      </c>
      <c r="G151" s="75" t="s">
        <v>9</v>
      </c>
      <c r="H151" s="75" t="s">
        <v>12</v>
      </c>
      <c r="I151" s="75" t="s">
        <v>13</v>
      </c>
      <c r="J151" s="426"/>
      <c r="K151" s="426"/>
      <c r="L151" s="426"/>
      <c r="M151" s="426"/>
      <c r="N151" s="426"/>
      <c r="O151" s="421"/>
      <c r="P151" s="421"/>
      <c r="Q151" s="421"/>
      <c r="R151" s="421"/>
      <c r="S151" s="421"/>
      <c r="T151" s="303"/>
      <c r="U151" s="303"/>
      <c r="V151" s="303"/>
      <c r="W151" s="303"/>
      <c r="X151" s="78" t="s">
        <v>262</v>
      </c>
      <c r="Y151" s="78" t="s">
        <v>263</v>
      </c>
      <c r="Z151" s="320"/>
      <c r="AA151" s="97"/>
    </row>
    <row r="152" spans="1:27" x14ac:dyDescent="0.2">
      <c r="A152" s="90"/>
      <c r="B152" s="76" t="s">
        <v>202</v>
      </c>
      <c r="C152" s="72"/>
      <c r="D152" s="72"/>
      <c r="E152" s="63"/>
      <c r="F152" s="63"/>
      <c r="G152" s="63"/>
      <c r="H152" s="73"/>
      <c r="I152" s="63"/>
      <c r="J152" s="63"/>
      <c r="K152" s="63"/>
      <c r="L152" s="63"/>
      <c r="M152" s="63"/>
      <c r="N152" s="63"/>
      <c r="O152" s="247">
        <f>C152</f>
        <v>0</v>
      </c>
      <c r="P152" s="247">
        <f>SUM(K152:M152)</f>
        <v>0</v>
      </c>
      <c r="Q152" s="63"/>
      <c r="R152" s="63"/>
      <c r="S152" s="247">
        <f>IF(R152=0,0,R152/Q152)</f>
        <v>0</v>
      </c>
      <c r="T152" s="251"/>
      <c r="U152" s="251"/>
      <c r="V152" s="251"/>
      <c r="W152" s="251"/>
      <c r="X152" s="252"/>
      <c r="Y152" s="252"/>
      <c r="Z152" s="251"/>
      <c r="AA152" s="97"/>
    </row>
    <row r="153" spans="1:27" x14ac:dyDescent="0.2">
      <c r="A153" s="90"/>
      <c r="B153" s="76" t="s">
        <v>203</v>
      </c>
      <c r="C153" s="72"/>
      <c r="D153" s="72"/>
      <c r="E153" s="63"/>
      <c r="F153" s="63"/>
      <c r="G153" s="63"/>
      <c r="H153" s="73"/>
      <c r="I153" s="63"/>
      <c r="J153" s="63"/>
      <c r="K153" s="63"/>
      <c r="L153" s="63"/>
      <c r="M153" s="63"/>
      <c r="N153" s="63"/>
      <c r="O153" s="247">
        <f t="shared" ref="O153:O156" si="28">C153</f>
        <v>0</v>
      </c>
      <c r="P153" s="247">
        <f t="shared" ref="P153:P156" si="29">SUM(K153:M153)</f>
        <v>0</v>
      </c>
      <c r="Q153" s="63"/>
      <c r="R153" s="63"/>
      <c r="S153" s="247">
        <f t="shared" ref="S153:S156" si="30">IF(R153=0,0,R153/Q153)</f>
        <v>0</v>
      </c>
      <c r="T153" s="251"/>
      <c r="U153" s="251"/>
      <c r="V153" s="251"/>
      <c r="W153" s="251"/>
      <c r="X153" s="252"/>
      <c r="Y153" s="252"/>
      <c r="Z153" s="251"/>
      <c r="AA153" s="97"/>
    </row>
    <row r="154" spans="1:27" x14ac:dyDescent="0.2">
      <c r="A154" s="90"/>
      <c r="B154" s="76" t="s">
        <v>204</v>
      </c>
      <c r="C154" s="72"/>
      <c r="D154" s="72"/>
      <c r="E154" s="63"/>
      <c r="F154" s="63"/>
      <c r="G154" s="63"/>
      <c r="H154" s="73"/>
      <c r="I154" s="63"/>
      <c r="J154" s="63"/>
      <c r="K154" s="63"/>
      <c r="L154" s="63"/>
      <c r="M154" s="63"/>
      <c r="N154" s="63"/>
      <c r="O154" s="247">
        <f t="shared" si="28"/>
        <v>0</v>
      </c>
      <c r="P154" s="247">
        <f t="shared" si="29"/>
        <v>0</v>
      </c>
      <c r="Q154" s="63"/>
      <c r="R154" s="63"/>
      <c r="S154" s="247">
        <f t="shared" si="30"/>
        <v>0</v>
      </c>
      <c r="T154" s="251"/>
      <c r="U154" s="251"/>
      <c r="V154" s="251"/>
      <c r="W154" s="251"/>
      <c r="X154" s="252"/>
      <c r="Y154" s="252"/>
      <c r="Z154" s="251"/>
      <c r="AA154" s="97"/>
    </row>
    <row r="155" spans="1:27" x14ac:dyDescent="0.2">
      <c r="A155" s="90"/>
      <c r="B155" s="76" t="s">
        <v>205</v>
      </c>
      <c r="C155" s="72"/>
      <c r="D155" s="72"/>
      <c r="E155" s="63"/>
      <c r="F155" s="63"/>
      <c r="G155" s="63"/>
      <c r="H155" s="73"/>
      <c r="I155" s="63"/>
      <c r="J155" s="63"/>
      <c r="K155" s="63"/>
      <c r="L155" s="63"/>
      <c r="M155" s="63"/>
      <c r="N155" s="63"/>
      <c r="O155" s="247">
        <f t="shared" si="28"/>
        <v>0</v>
      </c>
      <c r="P155" s="247">
        <f t="shared" si="29"/>
        <v>0</v>
      </c>
      <c r="Q155" s="63"/>
      <c r="R155" s="63"/>
      <c r="S155" s="247">
        <f t="shared" si="30"/>
        <v>0</v>
      </c>
      <c r="T155" s="251"/>
      <c r="U155" s="251"/>
      <c r="V155" s="251"/>
      <c r="W155" s="251"/>
      <c r="X155" s="252"/>
      <c r="Y155" s="252"/>
      <c r="Z155" s="251"/>
      <c r="AA155" s="97"/>
    </row>
    <row r="156" spans="1:27" x14ac:dyDescent="0.2">
      <c r="A156" s="90"/>
      <c r="B156" s="76" t="s">
        <v>206</v>
      </c>
      <c r="C156" s="72"/>
      <c r="D156" s="72"/>
      <c r="E156" s="63"/>
      <c r="F156" s="63"/>
      <c r="G156" s="63"/>
      <c r="H156" s="73"/>
      <c r="I156" s="63"/>
      <c r="J156" s="63"/>
      <c r="K156" s="63"/>
      <c r="L156" s="63"/>
      <c r="M156" s="63"/>
      <c r="N156" s="63"/>
      <c r="O156" s="247">
        <f t="shared" si="28"/>
        <v>0</v>
      </c>
      <c r="P156" s="247">
        <f t="shared" si="29"/>
        <v>0</v>
      </c>
      <c r="Q156" s="63"/>
      <c r="R156" s="63"/>
      <c r="S156" s="247">
        <f t="shared" si="30"/>
        <v>0</v>
      </c>
      <c r="T156" s="251"/>
      <c r="U156" s="251"/>
      <c r="V156" s="251"/>
      <c r="W156" s="251"/>
      <c r="X156" s="252"/>
      <c r="Y156" s="252"/>
      <c r="Z156" s="251"/>
      <c r="AA156" s="97"/>
    </row>
    <row r="157" spans="1:27" x14ac:dyDescent="0.2">
      <c r="A157" s="90"/>
      <c r="B157" s="76" t="s">
        <v>33</v>
      </c>
      <c r="C157" s="77">
        <f t="shared" ref="C157:N157" si="31">SUM(C152:C156)</f>
        <v>0</v>
      </c>
      <c r="D157" s="77">
        <f t="shared" si="31"/>
        <v>0</v>
      </c>
      <c r="E157" s="77">
        <f t="shared" si="31"/>
        <v>0</v>
      </c>
      <c r="F157" s="77">
        <f t="shared" si="31"/>
        <v>0</v>
      </c>
      <c r="G157" s="77">
        <f t="shared" si="31"/>
        <v>0</v>
      </c>
      <c r="H157" s="77">
        <f t="shared" si="31"/>
        <v>0</v>
      </c>
      <c r="I157" s="77">
        <f t="shared" si="31"/>
        <v>0</v>
      </c>
      <c r="J157" s="77">
        <f t="shared" si="31"/>
        <v>0</v>
      </c>
      <c r="K157" s="77">
        <f t="shared" si="31"/>
        <v>0</v>
      </c>
      <c r="L157" s="77">
        <f t="shared" si="31"/>
        <v>0</v>
      </c>
      <c r="M157" s="77">
        <f t="shared" si="31"/>
        <v>0</v>
      </c>
      <c r="N157" s="77">
        <f t="shared" si="31"/>
        <v>0</v>
      </c>
      <c r="O157" s="77">
        <f t="shared" ref="O157:R157" si="32">SUM(O152:O156)</f>
        <v>0</v>
      </c>
      <c r="P157" s="77">
        <f t="shared" si="32"/>
        <v>0</v>
      </c>
      <c r="Q157" s="77">
        <f t="shared" si="32"/>
        <v>0</v>
      </c>
      <c r="R157" s="77">
        <f t="shared" si="32"/>
        <v>0</v>
      </c>
      <c r="S157" s="79"/>
      <c r="T157" s="79"/>
      <c r="U157" s="79"/>
      <c r="V157" s="79"/>
      <c r="W157" s="79"/>
      <c r="X157" s="79"/>
      <c r="Y157" s="79"/>
      <c r="Z157" s="79"/>
      <c r="AA157" s="97"/>
    </row>
    <row r="158" spans="1:27" x14ac:dyDescent="0.2">
      <c r="B158" s="98"/>
      <c r="C158" s="99"/>
      <c r="D158" s="99"/>
      <c r="E158" s="99"/>
      <c r="F158" s="99"/>
      <c r="G158" s="99"/>
      <c r="H158" s="99"/>
      <c r="I158" s="99"/>
      <c r="J158" s="99"/>
      <c r="K158" s="99"/>
      <c r="L158" s="99"/>
      <c r="M158" s="99"/>
      <c r="N158" s="99"/>
      <c r="O158" s="98"/>
      <c r="P158" s="98"/>
      <c r="Q158" s="98"/>
      <c r="R158" s="98"/>
      <c r="S158" s="98"/>
      <c r="T158" s="98"/>
      <c r="U158" s="98"/>
      <c r="V158" s="98"/>
      <c r="W158" s="98"/>
      <c r="X158" s="98"/>
      <c r="Y158" s="98"/>
      <c r="Z158" s="98"/>
    </row>
    <row r="159" spans="1:27" x14ac:dyDescent="0.2">
      <c r="B159" s="96"/>
      <c r="C159" s="86"/>
      <c r="D159" s="86"/>
      <c r="E159" s="86"/>
      <c r="F159" s="86"/>
      <c r="G159" s="86"/>
      <c r="H159" s="86"/>
      <c r="I159" s="86"/>
      <c r="J159" s="86"/>
      <c r="K159" s="86"/>
      <c r="L159" s="86"/>
      <c r="M159" s="86"/>
      <c r="N159" s="86"/>
      <c r="O159" s="96"/>
      <c r="P159" s="96"/>
      <c r="Q159" s="96"/>
      <c r="R159" s="96"/>
      <c r="S159" s="96"/>
      <c r="T159" s="96"/>
      <c r="U159" s="96"/>
      <c r="V159" s="96"/>
      <c r="W159" s="96"/>
      <c r="X159" s="96"/>
      <c r="Y159" s="96"/>
      <c r="Z159" s="96"/>
    </row>
    <row r="160" spans="1:27" x14ac:dyDescent="0.2">
      <c r="A160" s="90"/>
      <c r="B160" s="423" t="s">
        <v>290</v>
      </c>
      <c r="C160" s="424" t="s">
        <v>298</v>
      </c>
      <c r="D160" s="424"/>
      <c r="E160" s="425" t="s">
        <v>289</v>
      </c>
      <c r="F160" s="425"/>
      <c r="G160" s="425"/>
      <c r="H160" s="425"/>
      <c r="I160" s="425"/>
      <c r="J160" s="425"/>
      <c r="K160" s="425"/>
      <c r="L160" s="425"/>
      <c r="M160" s="425"/>
      <c r="N160" s="425"/>
      <c r="O160" s="422" t="s">
        <v>288</v>
      </c>
      <c r="P160" s="422"/>
      <c r="Q160" s="421" t="s">
        <v>309</v>
      </c>
      <c r="R160" s="421" t="s">
        <v>280</v>
      </c>
      <c r="S160" s="421" t="s">
        <v>310</v>
      </c>
      <c r="T160" s="437" t="s">
        <v>271</v>
      </c>
      <c r="U160" s="437"/>
      <c r="V160" s="437"/>
      <c r="W160" s="437"/>
      <c r="X160" s="437"/>
      <c r="Y160" s="437"/>
      <c r="Z160" s="437"/>
      <c r="AA160" s="97"/>
    </row>
    <row r="161" spans="1:27" ht="23.25" customHeight="1" x14ac:dyDescent="0.2">
      <c r="A161" s="90"/>
      <c r="B161" s="423"/>
      <c r="C161" s="424"/>
      <c r="D161" s="424"/>
      <c r="E161" s="426" t="s">
        <v>4</v>
      </c>
      <c r="F161" s="426"/>
      <c r="G161" s="426"/>
      <c r="H161" s="426"/>
      <c r="I161" s="426"/>
      <c r="J161" s="426" t="s">
        <v>190</v>
      </c>
      <c r="K161" s="426" t="s">
        <v>15</v>
      </c>
      <c r="L161" s="426" t="s">
        <v>17</v>
      </c>
      <c r="M161" s="426" t="s">
        <v>191</v>
      </c>
      <c r="N161" s="426" t="s">
        <v>192</v>
      </c>
      <c r="O161" s="421" t="s">
        <v>281</v>
      </c>
      <c r="P161" s="421" t="s">
        <v>287</v>
      </c>
      <c r="Q161" s="421"/>
      <c r="R161" s="421"/>
      <c r="S161" s="421"/>
      <c r="T161" s="303" t="s">
        <v>257</v>
      </c>
      <c r="U161" s="303" t="s">
        <v>258</v>
      </c>
      <c r="V161" s="303" t="s">
        <v>259</v>
      </c>
      <c r="W161" s="303" t="s">
        <v>260</v>
      </c>
      <c r="X161" s="303" t="s">
        <v>261</v>
      </c>
      <c r="Y161" s="303"/>
      <c r="Z161" s="318" t="s">
        <v>311</v>
      </c>
      <c r="AA161" s="97"/>
    </row>
    <row r="162" spans="1:27" ht="38.25" x14ac:dyDescent="0.2">
      <c r="A162" s="90"/>
      <c r="B162" s="423"/>
      <c r="C162" s="75" t="s">
        <v>193</v>
      </c>
      <c r="D162" s="75" t="s">
        <v>194</v>
      </c>
      <c r="E162" s="75" t="s">
        <v>7</v>
      </c>
      <c r="F162" s="75" t="s">
        <v>8</v>
      </c>
      <c r="G162" s="75" t="s">
        <v>9</v>
      </c>
      <c r="H162" s="75" t="s">
        <v>12</v>
      </c>
      <c r="I162" s="75" t="s">
        <v>13</v>
      </c>
      <c r="J162" s="426"/>
      <c r="K162" s="426"/>
      <c r="L162" s="426"/>
      <c r="M162" s="426"/>
      <c r="N162" s="426"/>
      <c r="O162" s="421"/>
      <c r="P162" s="421"/>
      <c r="Q162" s="421"/>
      <c r="R162" s="421"/>
      <c r="S162" s="421"/>
      <c r="T162" s="303"/>
      <c r="U162" s="303"/>
      <c r="V162" s="303"/>
      <c r="W162" s="303"/>
      <c r="X162" s="78" t="s">
        <v>262</v>
      </c>
      <c r="Y162" s="78" t="s">
        <v>263</v>
      </c>
      <c r="Z162" s="320"/>
      <c r="AA162" s="97"/>
    </row>
    <row r="163" spans="1:27" x14ac:dyDescent="0.2">
      <c r="A163" s="90"/>
      <c r="B163" s="76" t="s">
        <v>202</v>
      </c>
      <c r="C163" s="72"/>
      <c r="D163" s="72"/>
      <c r="E163" s="63"/>
      <c r="F163" s="63"/>
      <c r="G163" s="63"/>
      <c r="H163" s="73"/>
      <c r="I163" s="63"/>
      <c r="J163" s="63"/>
      <c r="K163" s="63"/>
      <c r="L163" s="63"/>
      <c r="M163" s="63"/>
      <c r="N163" s="63"/>
      <c r="O163" s="247">
        <f>C163</f>
        <v>0</v>
      </c>
      <c r="P163" s="247">
        <f>SUM(K163:M163)</f>
        <v>0</v>
      </c>
      <c r="Q163" s="63"/>
      <c r="R163" s="63"/>
      <c r="S163" s="247">
        <f>IF(R163=0,0,R163/Q163)</f>
        <v>0</v>
      </c>
      <c r="T163" s="251"/>
      <c r="U163" s="251"/>
      <c r="V163" s="251"/>
      <c r="W163" s="251"/>
      <c r="X163" s="252"/>
      <c r="Y163" s="252"/>
      <c r="Z163" s="251"/>
      <c r="AA163" s="97"/>
    </row>
    <row r="164" spans="1:27" x14ac:dyDescent="0.2">
      <c r="A164" s="90"/>
      <c r="B164" s="76" t="s">
        <v>203</v>
      </c>
      <c r="C164" s="72"/>
      <c r="D164" s="72"/>
      <c r="E164" s="63"/>
      <c r="F164" s="63"/>
      <c r="G164" s="63"/>
      <c r="H164" s="73"/>
      <c r="I164" s="63"/>
      <c r="J164" s="63"/>
      <c r="K164" s="63"/>
      <c r="L164" s="63"/>
      <c r="M164" s="63"/>
      <c r="N164" s="63"/>
      <c r="O164" s="247">
        <f t="shared" ref="O164:O167" si="33">C164</f>
        <v>0</v>
      </c>
      <c r="P164" s="247">
        <f t="shared" ref="P164:P167" si="34">SUM(K164:M164)</f>
        <v>0</v>
      </c>
      <c r="Q164" s="63"/>
      <c r="R164" s="63"/>
      <c r="S164" s="247">
        <f t="shared" ref="S164:S167" si="35">IF(R164=0,0,R164/Q164)</f>
        <v>0</v>
      </c>
      <c r="T164" s="251"/>
      <c r="U164" s="251"/>
      <c r="V164" s="251"/>
      <c r="W164" s="251"/>
      <c r="X164" s="252"/>
      <c r="Y164" s="252"/>
      <c r="Z164" s="251"/>
      <c r="AA164" s="97"/>
    </row>
    <row r="165" spans="1:27" x14ac:dyDescent="0.2">
      <c r="A165" s="90"/>
      <c r="B165" s="76" t="s">
        <v>204</v>
      </c>
      <c r="C165" s="72"/>
      <c r="D165" s="72"/>
      <c r="E165" s="63"/>
      <c r="F165" s="63"/>
      <c r="G165" s="63"/>
      <c r="H165" s="73"/>
      <c r="I165" s="63"/>
      <c r="J165" s="63"/>
      <c r="K165" s="63"/>
      <c r="L165" s="63"/>
      <c r="M165" s="63"/>
      <c r="N165" s="63"/>
      <c r="O165" s="247">
        <f t="shared" si="33"/>
        <v>0</v>
      </c>
      <c r="P165" s="247">
        <f t="shared" si="34"/>
        <v>0</v>
      </c>
      <c r="Q165" s="63"/>
      <c r="R165" s="63"/>
      <c r="S165" s="247">
        <f t="shared" si="35"/>
        <v>0</v>
      </c>
      <c r="T165" s="251"/>
      <c r="U165" s="251"/>
      <c r="V165" s="251"/>
      <c r="W165" s="251"/>
      <c r="X165" s="252"/>
      <c r="Y165" s="252"/>
      <c r="Z165" s="251"/>
      <c r="AA165" s="97"/>
    </row>
    <row r="166" spans="1:27" x14ac:dyDescent="0.2">
      <c r="A166" s="90"/>
      <c r="B166" s="76" t="s">
        <v>205</v>
      </c>
      <c r="C166" s="72"/>
      <c r="D166" s="72"/>
      <c r="E166" s="63"/>
      <c r="F166" s="63"/>
      <c r="G166" s="63"/>
      <c r="H166" s="73"/>
      <c r="I166" s="63"/>
      <c r="J166" s="63"/>
      <c r="K166" s="63"/>
      <c r="L166" s="63"/>
      <c r="M166" s="63"/>
      <c r="N166" s="63"/>
      <c r="O166" s="247">
        <f t="shared" si="33"/>
        <v>0</v>
      </c>
      <c r="P166" s="247">
        <f t="shared" si="34"/>
        <v>0</v>
      </c>
      <c r="Q166" s="63"/>
      <c r="R166" s="63"/>
      <c r="S166" s="247">
        <f t="shared" si="35"/>
        <v>0</v>
      </c>
      <c r="T166" s="251"/>
      <c r="U166" s="251"/>
      <c r="V166" s="251"/>
      <c r="W166" s="251"/>
      <c r="X166" s="252"/>
      <c r="Y166" s="252"/>
      <c r="Z166" s="251"/>
      <c r="AA166" s="97"/>
    </row>
    <row r="167" spans="1:27" x14ac:dyDescent="0.2">
      <c r="A167" s="90"/>
      <c r="B167" s="76" t="s">
        <v>206</v>
      </c>
      <c r="C167" s="72"/>
      <c r="D167" s="72"/>
      <c r="E167" s="63"/>
      <c r="F167" s="63"/>
      <c r="G167" s="63"/>
      <c r="H167" s="73"/>
      <c r="I167" s="63"/>
      <c r="J167" s="63"/>
      <c r="K167" s="63"/>
      <c r="L167" s="63"/>
      <c r="M167" s="63"/>
      <c r="N167" s="63"/>
      <c r="O167" s="247">
        <f t="shared" si="33"/>
        <v>0</v>
      </c>
      <c r="P167" s="247">
        <f t="shared" si="34"/>
        <v>0</v>
      </c>
      <c r="Q167" s="63"/>
      <c r="R167" s="63"/>
      <c r="S167" s="247">
        <f t="shared" si="35"/>
        <v>0</v>
      </c>
      <c r="T167" s="251"/>
      <c r="U167" s="251"/>
      <c r="V167" s="251"/>
      <c r="W167" s="251"/>
      <c r="X167" s="252"/>
      <c r="Y167" s="252"/>
      <c r="Z167" s="251"/>
      <c r="AA167" s="97"/>
    </row>
    <row r="168" spans="1:27" x14ac:dyDescent="0.2">
      <c r="A168" s="90"/>
      <c r="B168" s="76" t="s">
        <v>33</v>
      </c>
      <c r="C168" s="77">
        <f t="shared" ref="C168:N168" si="36">SUM(C163:C167)</f>
        <v>0</v>
      </c>
      <c r="D168" s="77">
        <f t="shared" si="36"/>
        <v>0</v>
      </c>
      <c r="E168" s="77">
        <f t="shared" si="36"/>
        <v>0</v>
      </c>
      <c r="F168" s="77">
        <f t="shared" si="36"/>
        <v>0</v>
      </c>
      <c r="G168" s="77">
        <f t="shared" si="36"/>
        <v>0</v>
      </c>
      <c r="H168" s="77">
        <f t="shared" si="36"/>
        <v>0</v>
      </c>
      <c r="I168" s="77">
        <f t="shared" si="36"/>
        <v>0</v>
      </c>
      <c r="J168" s="77">
        <f t="shared" si="36"/>
        <v>0</v>
      </c>
      <c r="K168" s="77">
        <f t="shared" si="36"/>
        <v>0</v>
      </c>
      <c r="L168" s="77">
        <f t="shared" si="36"/>
        <v>0</v>
      </c>
      <c r="M168" s="77">
        <f t="shared" si="36"/>
        <v>0</v>
      </c>
      <c r="N168" s="77">
        <f t="shared" si="36"/>
        <v>0</v>
      </c>
      <c r="O168" s="77">
        <f t="shared" ref="O168:R168" si="37">SUM(O163:O167)</f>
        <v>0</v>
      </c>
      <c r="P168" s="77">
        <f t="shared" si="37"/>
        <v>0</v>
      </c>
      <c r="Q168" s="77">
        <f t="shared" si="37"/>
        <v>0</v>
      </c>
      <c r="R168" s="77">
        <f t="shared" si="37"/>
        <v>0</v>
      </c>
      <c r="S168" s="79"/>
      <c r="T168" s="79"/>
      <c r="U168" s="79"/>
      <c r="V168" s="79"/>
      <c r="W168" s="79"/>
      <c r="X168" s="79"/>
      <c r="Y168" s="79"/>
      <c r="Z168" s="79"/>
      <c r="AA168" s="97"/>
    </row>
    <row r="169" spans="1:27" x14ac:dyDescent="0.2">
      <c r="B169" s="98"/>
      <c r="C169" s="99"/>
      <c r="D169" s="99"/>
      <c r="E169" s="99"/>
      <c r="F169" s="99"/>
      <c r="G169" s="99"/>
      <c r="H169" s="99"/>
      <c r="I169" s="99"/>
      <c r="J169" s="99"/>
      <c r="K169" s="99"/>
      <c r="L169" s="99"/>
      <c r="M169" s="99"/>
      <c r="N169" s="99"/>
      <c r="O169" s="98"/>
      <c r="P169" s="98"/>
      <c r="Q169" s="98"/>
      <c r="R169" s="98"/>
      <c r="S169" s="98"/>
      <c r="T169" s="98"/>
      <c r="U169" s="98"/>
      <c r="V169" s="98"/>
      <c r="W169" s="98"/>
      <c r="X169" s="98"/>
      <c r="Y169" s="98"/>
      <c r="Z169" s="98"/>
    </row>
    <row r="1000" spans="1:7" x14ac:dyDescent="0.2">
      <c r="A1000" s="158" t="s">
        <v>312</v>
      </c>
      <c r="B1000" s="158" t="s">
        <v>313</v>
      </c>
      <c r="C1000" s="158" t="s">
        <v>314</v>
      </c>
      <c r="D1000" s="158">
        <v>1990</v>
      </c>
      <c r="E1000" s="158">
        <v>2000</v>
      </c>
      <c r="F1000" s="158" t="s">
        <v>315</v>
      </c>
      <c r="G1000" s="249"/>
    </row>
    <row r="1001" spans="1:7" x14ac:dyDescent="0.2">
      <c r="A1001" s="158" t="s">
        <v>316</v>
      </c>
      <c r="B1001" s="158" t="s">
        <v>317</v>
      </c>
      <c r="C1001" s="158" t="s">
        <v>318</v>
      </c>
      <c r="D1001" s="158">
        <v>1991</v>
      </c>
      <c r="E1001" s="158">
        <v>2001</v>
      </c>
      <c r="F1001" s="158" t="s">
        <v>319</v>
      </c>
      <c r="G1001" s="249"/>
    </row>
    <row r="1002" spans="1:7" x14ac:dyDescent="0.2">
      <c r="A1002" s="158" t="s">
        <v>320</v>
      </c>
      <c r="B1002" s="158" t="s">
        <v>321</v>
      </c>
      <c r="C1002" s="158" t="s">
        <v>322</v>
      </c>
      <c r="D1002" s="158">
        <v>1992</v>
      </c>
      <c r="E1002" s="158">
        <v>2002</v>
      </c>
      <c r="F1002" s="158" t="s">
        <v>323</v>
      </c>
      <c r="G1002" s="249"/>
    </row>
    <row r="1003" spans="1:7" x14ac:dyDescent="0.2">
      <c r="A1003" s="158" t="s">
        <v>324</v>
      </c>
      <c r="B1003" s="158" t="s">
        <v>325</v>
      </c>
      <c r="C1003" s="158" t="s">
        <v>326</v>
      </c>
      <c r="D1003" s="158">
        <v>1993</v>
      </c>
      <c r="E1003" s="158">
        <v>2003</v>
      </c>
      <c r="F1003" s="158" t="s">
        <v>327</v>
      </c>
      <c r="G1003" s="249"/>
    </row>
    <row r="1004" spans="1:7" x14ac:dyDescent="0.2">
      <c r="A1004" s="158" t="s">
        <v>328</v>
      </c>
      <c r="B1004" s="158" t="s">
        <v>329</v>
      </c>
      <c r="C1004" s="158"/>
      <c r="D1004" s="158">
        <v>1994</v>
      </c>
      <c r="E1004" s="158">
        <v>2004</v>
      </c>
      <c r="F1004" s="158" t="s">
        <v>330</v>
      </c>
      <c r="G1004" s="249"/>
    </row>
    <row r="1005" spans="1:7" x14ac:dyDescent="0.2">
      <c r="A1005" s="158" t="s">
        <v>331</v>
      </c>
      <c r="B1005" s="158" t="s">
        <v>332</v>
      </c>
      <c r="C1005" s="158"/>
      <c r="D1005" s="158">
        <v>1995</v>
      </c>
      <c r="E1005" s="158">
        <v>2005</v>
      </c>
      <c r="F1005" s="158"/>
      <c r="G1005" s="249"/>
    </row>
    <row r="1006" spans="1:7" x14ac:dyDescent="0.2">
      <c r="A1006" s="158" t="s">
        <v>333</v>
      </c>
      <c r="B1006" s="158" t="s">
        <v>334</v>
      </c>
      <c r="C1006" s="158"/>
      <c r="D1006" s="158">
        <v>1996</v>
      </c>
      <c r="E1006" s="158">
        <v>2006</v>
      </c>
      <c r="F1006" s="158"/>
      <c r="G1006" s="249"/>
    </row>
    <row r="1007" spans="1:7" x14ac:dyDescent="0.2">
      <c r="A1007" s="158" t="s">
        <v>335</v>
      </c>
      <c r="B1007" s="158" t="s">
        <v>336</v>
      </c>
      <c r="C1007" s="158"/>
      <c r="D1007" s="158">
        <v>1997</v>
      </c>
      <c r="E1007" s="158">
        <v>2007</v>
      </c>
      <c r="F1007" s="158"/>
      <c r="G1007" s="249"/>
    </row>
    <row r="1008" spans="1:7" x14ac:dyDescent="0.2">
      <c r="A1008" s="158" t="s">
        <v>192</v>
      </c>
      <c r="B1008" s="158" t="s">
        <v>337</v>
      </c>
      <c r="C1008" s="158"/>
      <c r="D1008" s="158">
        <v>1998</v>
      </c>
      <c r="E1008" s="158">
        <v>2008</v>
      </c>
      <c r="F1008" s="158"/>
      <c r="G1008" s="249"/>
    </row>
    <row r="1009" spans="1:7" x14ac:dyDescent="0.2">
      <c r="A1009" s="158"/>
      <c r="B1009" s="158" t="s">
        <v>338</v>
      </c>
      <c r="C1009" s="158"/>
      <c r="D1009" s="158">
        <v>1999</v>
      </c>
      <c r="E1009" s="158">
        <v>2009</v>
      </c>
      <c r="F1009" s="158"/>
      <c r="G1009" s="249"/>
    </row>
    <row r="1010" spans="1:7" x14ac:dyDescent="0.2">
      <c r="A1010" s="158"/>
      <c r="B1010" s="158" t="s">
        <v>339</v>
      </c>
      <c r="C1010" s="158"/>
      <c r="D1010" s="158">
        <v>2000</v>
      </c>
      <c r="E1010" s="158">
        <v>2010</v>
      </c>
      <c r="F1010" s="158"/>
      <c r="G1010" s="249"/>
    </row>
    <row r="1011" spans="1:7" x14ac:dyDescent="0.2">
      <c r="A1011" s="158"/>
      <c r="B1011" s="158" t="s">
        <v>192</v>
      </c>
      <c r="C1011" s="158"/>
      <c r="D1011" s="158">
        <v>2001</v>
      </c>
      <c r="E1011" s="158">
        <v>2011</v>
      </c>
      <c r="F1011" s="158"/>
      <c r="G1011" s="249"/>
    </row>
    <row r="1012" spans="1:7" x14ac:dyDescent="0.2">
      <c r="A1012" s="158"/>
      <c r="B1012" s="158"/>
      <c r="C1012" s="158"/>
      <c r="D1012" s="158">
        <v>2002</v>
      </c>
      <c r="E1012" s="158">
        <v>2012</v>
      </c>
      <c r="F1012" s="158"/>
      <c r="G1012" s="249"/>
    </row>
    <row r="1013" spans="1:7" x14ac:dyDescent="0.2">
      <c r="A1013" s="158"/>
      <c r="B1013" s="158"/>
      <c r="C1013" s="158"/>
      <c r="D1013" s="158">
        <v>2003</v>
      </c>
      <c r="E1013" s="158">
        <v>2013</v>
      </c>
      <c r="F1013" s="158"/>
      <c r="G1013" s="249"/>
    </row>
    <row r="1014" spans="1:7" x14ac:dyDescent="0.2">
      <c r="A1014" s="158"/>
      <c r="B1014" s="158"/>
      <c r="C1014" s="158"/>
      <c r="D1014" s="158">
        <v>2004</v>
      </c>
      <c r="E1014" s="158">
        <v>2014</v>
      </c>
      <c r="F1014" s="158"/>
      <c r="G1014" s="249"/>
    </row>
    <row r="1015" spans="1:7" x14ac:dyDescent="0.2">
      <c r="A1015" s="158"/>
      <c r="B1015" s="158"/>
      <c r="C1015" s="158"/>
      <c r="D1015" s="158">
        <v>2005</v>
      </c>
      <c r="E1015" s="158">
        <v>2015</v>
      </c>
      <c r="F1015" s="158"/>
      <c r="G1015" s="249"/>
    </row>
    <row r="1016" spans="1:7" x14ac:dyDescent="0.2">
      <c r="A1016" s="158"/>
      <c r="B1016" s="158"/>
      <c r="C1016" s="158"/>
      <c r="D1016" s="158">
        <v>2006</v>
      </c>
      <c r="E1016" s="158">
        <v>2016</v>
      </c>
      <c r="F1016" s="158"/>
      <c r="G1016" s="249"/>
    </row>
    <row r="1017" spans="1:7" x14ac:dyDescent="0.2">
      <c r="A1017" s="158"/>
      <c r="B1017" s="158"/>
      <c r="C1017" s="158"/>
      <c r="D1017" s="158">
        <v>2007</v>
      </c>
      <c r="E1017" s="158">
        <v>2017</v>
      </c>
      <c r="F1017" s="158"/>
      <c r="G1017" s="249"/>
    </row>
    <row r="1018" spans="1:7" x14ac:dyDescent="0.2">
      <c r="A1018" s="158"/>
      <c r="B1018" s="158"/>
      <c r="C1018" s="158"/>
      <c r="D1018" s="158">
        <v>2008</v>
      </c>
      <c r="E1018" s="158">
        <v>2018</v>
      </c>
      <c r="F1018" s="158"/>
      <c r="G1018" s="249"/>
    </row>
    <row r="1019" spans="1:7" x14ac:dyDescent="0.2">
      <c r="A1019" s="158"/>
      <c r="B1019" s="158"/>
      <c r="C1019" s="158"/>
      <c r="D1019" s="158">
        <v>2009</v>
      </c>
      <c r="E1019" s="158">
        <v>2019</v>
      </c>
      <c r="F1019" s="158"/>
      <c r="G1019" s="249"/>
    </row>
    <row r="1020" spans="1:7" x14ac:dyDescent="0.2">
      <c r="A1020" s="158"/>
      <c r="B1020" s="158"/>
      <c r="C1020" s="158"/>
      <c r="D1020" s="158">
        <v>2010</v>
      </c>
      <c r="E1020" s="158">
        <v>2020</v>
      </c>
      <c r="F1020" s="158"/>
      <c r="G1020" s="249"/>
    </row>
    <row r="1021" spans="1:7" x14ac:dyDescent="0.2">
      <c r="A1021" s="158"/>
      <c r="B1021" s="158"/>
      <c r="C1021" s="158"/>
      <c r="D1021" s="158">
        <v>2011</v>
      </c>
      <c r="E1021" s="158">
        <v>2021</v>
      </c>
      <c r="F1021" s="158"/>
      <c r="G1021" s="249"/>
    </row>
    <row r="1022" spans="1:7" x14ac:dyDescent="0.2">
      <c r="A1022" s="158"/>
      <c r="B1022" s="158"/>
      <c r="C1022" s="158"/>
      <c r="D1022" s="158">
        <v>2012</v>
      </c>
      <c r="E1022" s="158">
        <v>2022</v>
      </c>
      <c r="F1022" s="158"/>
      <c r="G1022" s="249"/>
    </row>
    <row r="1023" spans="1:7" x14ac:dyDescent="0.2">
      <c r="A1023" s="158"/>
      <c r="B1023" s="158"/>
      <c r="C1023" s="158"/>
      <c r="D1023" s="158">
        <v>2013</v>
      </c>
      <c r="E1023" s="158">
        <v>2023</v>
      </c>
      <c r="F1023" s="158"/>
      <c r="G1023" s="249"/>
    </row>
    <row r="1024" spans="1:7" x14ac:dyDescent="0.2">
      <c r="A1024" s="158"/>
      <c r="B1024" s="158"/>
      <c r="C1024" s="158"/>
      <c r="D1024" s="158">
        <v>2014</v>
      </c>
      <c r="E1024" s="158">
        <v>2024</v>
      </c>
      <c r="F1024" s="158"/>
      <c r="G1024" s="249"/>
    </row>
    <row r="1025" spans="1:7" x14ac:dyDescent="0.2">
      <c r="A1025" s="158"/>
      <c r="B1025" s="158"/>
      <c r="C1025" s="158"/>
      <c r="D1025" s="158">
        <v>2015</v>
      </c>
      <c r="E1025" s="158">
        <v>2025</v>
      </c>
      <c r="F1025" s="158"/>
      <c r="G1025" s="249"/>
    </row>
    <row r="1026" spans="1:7" x14ac:dyDescent="0.2">
      <c r="A1026" s="158"/>
      <c r="B1026" s="158"/>
      <c r="C1026" s="158"/>
      <c r="D1026" s="158">
        <v>2016</v>
      </c>
      <c r="E1026" s="158">
        <v>2026</v>
      </c>
      <c r="F1026" s="158"/>
      <c r="G1026" s="249"/>
    </row>
    <row r="1027" spans="1:7" x14ac:dyDescent="0.2">
      <c r="A1027" s="158"/>
      <c r="B1027" s="158"/>
      <c r="C1027" s="158"/>
      <c r="D1027" s="158">
        <v>2017</v>
      </c>
      <c r="E1027" s="158">
        <v>2027</v>
      </c>
      <c r="F1027" s="158"/>
      <c r="G1027" s="249"/>
    </row>
    <row r="1028" spans="1:7" x14ac:dyDescent="0.2">
      <c r="A1028" s="158"/>
      <c r="B1028" s="158"/>
      <c r="C1028" s="158"/>
      <c r="D1028" s="158">
        <v>2018</v>
      </c>
      <c r="E1028" s="158">
        <v>2028</v>
      </c>
      <c r="F1028" s="158"/>
      <c r="G1028" s="249"/>
    </row>
    <row r="1029" spans="1:7" x14ac:dyDescent="0.2">
      <c r="A1029" s="158"/>
      <c r="B1029" s="158"/>
      <c r="C1029" s="158"/>
      <c r="D1029" s="158">
        <v>2019</v>
      </c>
      <c r="E1029" s="158">
        <v>2029</v>
      </c>
      <c r="F1029" s="158"/>
      <c r="G1029" s="249"/>
    </row>
    <row r="1030" spans="1:7" x14ac:dyDescent="0.2">
      <c r="A1030" s="158"/>
      <c r="B1030" s="158"/>
      <c r="C1030" s="158"/>
      <c r="D1030" s="158">
        <v>2020</v>
      </c>
      <c r="E1030" s="158">
        <v>2030</v>
      </c>
      <c r="F1030" s="158"/>
      <c r="G1030" s="249"/>
    </row>
    <row r="1031" spans="1:7" x14ac:dyDescent="0.2">
      <c r="A1031" s="158"/>
      <c r="B1031" s="158"/>
      <c r="C1031" s="158"/>
      <c r="D1031" s="158">
        <v>2021</v>
      </c>
      <c r="E1031" s="158">
        <v>2031</v>
      </c>
      <c r="F1031" s="158"/>
      <c r="G1031" s="249"/>
    </row>
    <row r="1032" spans="1:7" x14ac:dyDescent="0.2">
      <c r="A1032" s="158"/>
      <c r="B1032" s="158"/>
      <c r="C1032" s="158"/>
      <c r="D1032" s="158">
        <v>2022</v>
      </c>
      <c r="E1032" s="158">
        <v>2032</v>
      </c>
      <c r="F1032" s="158"/>
      <c r="G1032" s="249"/>
    </row>
    <row r="1033" spans="1:7" x14ac:dyDescent="0.2">
      <c r="A1033" s="158"/>
      <c r="B1033" s="158"/>
      <c r="C1033" s="158"/>
      <c r="D1033" s="158">
        <v>2023</v>
      </c>
      <c r="E1033" s="158">
        <v>2033</v>
      </c>
      <c r="F1033" s="158"/>
      <c r="G1033" s="249"/>
    </row>
    <row r="1034" spans="1:7" x14ac:dyDescent="0.2">
      <c r="A1034" s="158"/>
      <c r="B1034" s="158"/>
      <c r="C1034" s="158"/>
      <c r="D1034" s="158">
        <v>2024</v>
      </c>
      <c r="E1034" s="158">
        <v>2034</v>
      </c>
      <c r="F1034" s="158"/>
      <c r="G1034" s="249"/>
    </row>
    <row r="1035" spans="1:7" x14ac:dyDescent="0.2">
      <c r="A1035" s="158"/>
      <c r="B1035" s="158"/>
      <c r="C1035" s="158"/>
      <c r="D1035" s="158">
        <v>2025</v>
      </c>
      <c r="E1035" s="158">
        <v>2035</v>
      </c>
      <c r="F1035" s="158"/>
      <c r="G1035" s="249"/>
    </row>
    <row r="1036" spans="1:7" x14ac:dyDescent="0.2">
      <c r="A1036" s="158"/>
      <c r="B1036" s="158"/>
      <c r="C1036" s="158"/>
      <c r="D1036" s="158">
        <v>2026</v>
      </c>
      <c r="E1036" s="158">
        <v>2036</v>
      </c>
      <c r="F1036" s="158"/>
      <c r="G1036" s="249"/>
    </row>
    <row r="1037" spans="1:7" x14ac:dyDescent="0.2">
      <c r="A1037" s="158"/>
      <c r="B1037" s="158"/>
      <c r="C1037" s="158"/>
      <c r="D1037" s="158">
        <v>2027</v>
      </c>
      <c r="E1037" s="158">
        <v>2037</v>
      </c>
      <c r="F1037" s="158"/>
      <c r="G1037" s="249"/>
    </row>
    <row r="1038" spans="1:7" x14ac:dyDescent="0.2">
      <c r="A1038" s="158"/>
      <c r="B1038" s="158"/>
      <c r="C1038" s="158"/>
      <c r="D1038" s="158">
        <v>2028</v>
      </c>
      <c r="E1038" s="158">
        <v>2038</v>
      </c>
      <c r="F1038" s="158"/>
      <c r="G1038" s="249"/>
    </row>
    <row r="1039" spans="1:7" x14ac:dyDescent="0.2">
      <c r="A1039" s="158"/>
      <c r="B1039" s="158"/>
      <c r="C1039" s="158"/>
      <c r="D1039" s="158">
        <v>2029</v>
      </c>
      <c r="E1039" s="158">
        <v>2039</v>
      </c>
      <c r="F1039" s="158"/>
      <c r="G1039" s="249"/>
    </row>
    <row r="1040" spans="1:7" x14ac:dyDescent="0.2">
      <c r="A1040" s="158"/>
      <c r="B1040" s="158"/>
      <c r="C1040" s="158"/>
      <c r="D1040" s="158">
        <v>2030</v>
      </c>
      <c r="E1040" s="158">
        <v>2040</v>
      </c>
      <c r="F1040" s="158"/>
      <c r="G1040" s="249"/>
    </row>
    <row r="1041" spans="1:7" x14ac:dyDescent="0.2">
      <c r="A1041" s="158"/>
      <c r="B1041" s="158"/>
      <c r="C1041" s="158"/>
      <c r="D1041" s="158"/>
      <c r="E1041" s="158">
        <v>2041</v>
      </c>
      <c r="F1041" s="158"/>
      <c r="G1041" s="249"/>
    </row>
    <row r="1042" spans="1:7" x14ac:dyDescent="0.2">
      <c r="A1042" s="158"/>
      <c r="B1042" s="158"/>
      <c r="C1042" s="158"/>
      <c r="D1042" s="158"/>
      <c r="E1042" s="158">
        <v>2042</v>
      </c>
      <c r="F1042" s="158"/>
      <c r="G1042" s="249"/>
    </row>
    <row r="1043" spans="1:7" x14ac:dyDescent="0.2">
      <c r="A1043" s="158"/>
      <c r="B1043" s="158"/>
      <c r="C1043" s="158"/>
      <c r="D1043" s="158"/>
      <c r="E1043" s="158">
        <v>2043</v>
      </c>
      <c r="F1043" s="158"/>
      <c r="G1043" s="249"/>
    </row>
    <row r="1044" spans="1:7" x14ac:dyDescent="0.2">
      <c r="A1044" s="158"/>
      <c r="B1044" s="158"/>
      <c r="C1044" s="158"/>
      <c r="D1044" s="158"/>
      <c r="E1044" s="158">
        <v>2044</v>
      </c>
      <c r="F1044" s="158"/>
      <c r="G1044" s="249"/>
    </row>
    <row r="1045" spans="1:7" x14ac:dyDescent="0.2">
      <c r="A1045" s="158"/>
      <c r="B1045" s="158"/>
      <c r="C1045" s="158"/>
      <c r="D1045" s="158"/>
      <c r="E1045" s="158">
        <v>2045</v>
      </c>
      <c r="F1045" s="158"/>
      <c r="G1045" s="249"/>
    </row>
    <row r="1046" spans="1:7" x14ac:dyDescent="0.2">
      <c r="A1046" s="158"/>
      <c r="B1046" s="158"/>
      <c r="C1046" s="158"/>
      <c r="D1046" s="158"/>
      <c r="E1046" s="158">
        <v>2046</v>
      </c>
      <c r="F1046" s="158"/>
      <c r="G1046" s="249"/>
    </row>
    <row r="1047" spans="1:7" x14ac:dyDescent="0.2">
      <c r="A1047" s="158"/>
      <c r="B1047" s="158"/>
      <c r="C1047" s="158"/>
      <c r="D1047" s="158"/>
      <c r="E1047" s="158">
        <v>2047</v>
      </c>
      <c r="F1047" s="158"/>
      <c r="G1047" s="249"/>
    </row>
    <row r="1048" spans="1:7" x14ac:dyDescent="0.2">
      <c r="A1048" s="158"/>
      <c r="B1048" s="158"/>
      <c r="C1048" s="158"/>
      <c r="D1048" s="158"/>
      <c r="E1048" s="158">
        <v>2048</v>
      </c>
      <c r="F1048" s="158"/>
      <c r="G1048" s="249"/>
    </row>
    <row r="1049" spans="1:7" x14ac:dyDescent="0.2">
      <c r="A1049" s="158"/>
      <c r="B1049" s="158"/>
      <c r="C1049" s="158"/>
      <c r="D1049" s="158"/>
      <c r="E1049" s="158">
        <v>2049</v>
      </c>
      <c r="F1049" s="158"/>
      <c r="G1049" s="249"/>
    </row>
    <row r="1050" spans="1:7" x14ac:dyDescent="0.2">
      <c r="A1050" s="158"/>
      <c r="B1050" s="158"/>
      <c r="C1050" s="158"/>
      <c r="D1050" s="158"/>
      <c r="E1050" s="158">
        <v>2050</v>
      </c>
      <c r="F1050" s="158"/>
      <c r="G1050" s="249"/>
    </row>
  </sheetData>
  <mergeCells count="188">
    <mergeCell ref="Z117:Z118"/>
    <mergeCell ref="T116:Z116"/>
    <mergeCell ref="U101:U102"/>
    <mergeCell ref="O100:U100"/>
    <mergeCell ref="Z128:Z129"/>
    <mergeCell ref="T127:Z127"/>
    <mergeCell ref="Z139:Z140"/>
    <mergeCell ref="Z150:Z151"/>
    <mergeCell ref="Z161:Z162"/>
    <mergeCell ref="T138:Z138"/>
    <mergeCell ref="T149:Z149"/>
    <mergeCell ref="T160:Z160"/>
    <mergeCell ref="Q116:Q118"/>
    <mergeCell ref="R116:R118"/>
    <mergeCell ref="O101:O102"/>
    <mergeCell ref="P101:P102"/>
    <mergeCell ref="Q101:Q102"/>
    <mergeCell ref="R101:R102"/>
    <mergeCell ref="S101:T101"/>
    <mergeCell ref="T117:T118"/>
    <mergeCell ref="V117:V118"/>
    <mergeCell ref="W117:W118"/>
    <mergeCell ref="X117:Y117"/>
    <mergeCell ref="O116:P116"/>
    <mergeCell ref="AC12:AO12"/>
    <mergeCell ref="AC13:AO30"/>
    <mergeCell ref="C20:D21"/>
    <mergeCell ref="E20:N20"/>
    <mergeCell ref="E21:I21"/>
    <mergeCell ref="J21:J22"/>
    <mergeCell ref="K21:K22"/>
    <mergeCell ref="L21:L22"/>
    <mergeCell ref="M21:M22"/>
    <mergeCell ref="N21:N22"/>
    <mergeCell ref="N53:N54"/>
    <mergeCell ref="B20:B22"/>
    <mergeCell ref="B36:B38"/>
    <mergeCell ref="C36:D37"/>
    <mergeCell ref="B52:B54"/>
    <mergeCell ref="C52:D53"/>
    <mergeCell ref="C4:F4"/>
    <mergeCell ref="E36:N36"/>
    <mergeCell ref="E37:I37"/>
    <mergeCell ref="J37:J38"/>
    <mergeCell ref="K37:K38"/>
    <mergeCell ref="L37:L38"/>
    <mergeCell ref="M37:M38"/>
    <mergeCell ref="N37:N38"/>
    <mergeCell ref="E52:N52"/>
    <mergeCell ref="E53:I53"/>
    <mergeCell ref="B4:B6"/>
    <mergeCell ref="C5:C6"/>
    <mergeCell ref="D5:D6"/>
    <mergeCell ref="E5:E6"/>
    <mergeCell ref="F5:F6"/>
    <mergeCell ref="AC33:AO33"/>
    <mergeCell ref="AC34:AO52"/>
    <mergeCell ref="B84:B86"/>
    <mergeCell ref="C84:D85"/>
    <mergeCell ref="E84:N84"/>
    <mergeCell ref="E85:I85"/>
    <mergeCell ref="J85:J86"/>
    <mergeCell ref="K85:K86"/>
    <mergeCell ref="L85:L86"/>
    <mergeCell ref="M85:M86"/>
    <mergeCell ref="N85:N86"/>
    <mergeCell ref="B68:B70"/>
    <mergeCell ref="C68:D69"/>
    <mergeCell ref="E68:N68"/>
    <mergeCell ref="E69:I69"/>
    <mergeCell ref="J69:J70"/>
    <mergeCell ref="K69:K70"/>
    <mergeCell ref="L69:L70"/>
    <mergeCell ref="M69:M70"/>
    <mergeCell ref="N69:N70"/>
    <mergeCell ref="J53:J54"/>
    <mergeCell ref="K53:K54"/>
    <mergeCell ref="L53:L54"/>
    <mergeCell ref="M53:M54"/>
    <mergeCell ref="C100:F100"/>
    <mergeCell ref="G100:J100"/>
    <mergeCell ref="K100:N100"/>
    <mergeCell ref="F101:F102"/>
    <mergeCell ref="G101:G102"/>
    <mergeCell ref="H101:H102"/>
    <mergeCell ref="I101:I102"/>
    <mergeCell ref="J101:J102"/>
    <mergeCell ref="K101:K102"/>
    <mergeCell ref="L101:L102"/>
    <mergeCell ref="M101:M102"/>
    <mergeCell ref="N101:N102"/>
    <mergeCell ref="O128:O129"/>
    <mergeCell ref="P128:P129"/>
    <mergeCell ref="T128:T129"/>
    <mergeCell ref="B116:B118"/>
    <mergeCell ref="C116:D117"/>
    <mergeCell ref="E116:N116"/>
    <mergeCell ref="E117:I117"/>
    <mergeCell ref="J117:J118"/>
    <mergeCell ref="K117:K118"/>
    <mergeCell ref="L117:L118"/>
    <mergeCell ref="M117:M118"/>
    <mergeCell ref="N117:N118"/>
    <mergeCell ref="L161:L162"/>
    <mergeCell ref="M161:M162"/>
    <mergeCell ref="N161:N162"/>
    <mergeCell ref="O117:O118"/>
    <mergeCell ref="P117:P118"/>
    <mergeCell ref="S116:S118"/>
    <mergeCell ref="U117:U118"/>
    <mergeCell ref="B100:B102"/>
    <mergeCell ref="C101:C102"/>
    <mergeCell ref="D101:D102"/>
    <mergeCell ref="E101:E102"/>
    <mergeCell ref="B127:B129"/>
    <mergeCell ref="C127:D128"/>
    <mergeCell ref="E127:N127"/>
    <mergeCell ref="E128:I128"/>
    <mergeCell ref="J128:J129"/>
    <mergeCell ref="K128:K129"/>
    <mergeCell ref="L128:L129"/>
    <mergeCell ref="M128:M129"/>
    <mergeCell ref="N128:N129"/>
    <mergeCell ref="O127:P127"/>
    <mergeCell ref="Q127:Q129"/>
    <mergeCell ref="R127:R129"/>
    <mergeCell ref="S127:S129"/>
    <mergeCell ref="W139:W140"/>
    <mergeCell ref="X139:Y139"/>
    <mergeCell ref="O138:P138"/>
    <mergeCell ref="Q138:Q140"/>
    <mergeCell ref="R138:R140"/>
    <mergeCell ref="S138:S140"/>
    <mergeCell ref="E138:N138"/>
    <mergeCell ref="E139:I139"/>
    <mergeCell ref="J139:J140"/>
    <mergeCell ref="K139:K140"/>
    <mergeCell ref="L139:L140"/>
    <mergeCell ref="M139:M140"/>
    <mergeCell ref="N139:N140"/>
    <mergeCell ref="O160:P160"/>
    <mergeCell ref="Q160:Q162"/>
    <mergeCell ref="B138:B140"/>
    <mergeCell ref="C138:D139"/>
    <mergeCell ref="O139:O140"/>
    <mergeCell ref="P139:P140"/>
    <mergeCell ref="T139:T140"/>
    <mergeCell ref="U139:U140"/>
    <mergeCell ref="V139:V140"/>
    <mergeCell ref="B149:B151"/>
    <mergeCell ref="C149:D150"/>
    <mergeCell ref="E149:N149"/>
    <mergeCell ref="E150:I150"/>
    <mergeCell ref="J150:J151"/>
    <mergeCell ref="K150:K151"/>
    <mergeCell ref="L150:L151"/>
    <mergeCell ref="M150:M151"/>
    <mergeCell ref="N150:N151"/>
    <mergeCell ref="B160:B162"/>
    <mergeCell ref="C160:D161"/>
    <mergeCell ref="E160:N160"/>
    <mergeCell ref="E161:I161"/>
    <mergeCell ref="J161:J162"/>
    <mergeCell ref="K161:K162"/>
    <mergeCell ref="R160:R162"/>
    <mergeCell ref="S160:S162"/>
    <mergeCell ref="U128:U129"/>
    <mergeCell ref="V128:V129"/>
    <mergeCell ref="W128:W129"/>
    <mergeCell ref="X128:Y128"/>
    <mergeCell ref="O161:O162"/>
    <mergeCell ref="P161:P162"/>
    <mergeCell ref="T161:T162"/>
    <mergeCell ref="U161:U162"/>
    <mergeCell ref="V161:V162"/>
    <mergeCell ref="W161:W162"/>
    <mergeCell ref="X161:Y161"/>
    <mergeCell ref="O149:P149"/>
    <mergeCell ref="Q149:Q151"/>
    <mergeCell ref="R149:R151"/>
    <mergeCell ref="S149:S151"/>
    <mergeCell ref="O150:O151"/>
    <mergeCell ref="P150:P151"/>
    <mergeCell ref="T150:T151"/>
    <mergeCell ref="U150:U151"/>
    <mergeCell ref="V150:V151"/>
    <mergeCell ref="W150:W151"/>
    <mergeCell ref="X150:Y150"/>
  </mergeCells>
  <dataValidations count="6">
    <dataValidation type="list" allowBlank="1" showInputMessage="1" showErrorMessage="1" sqref="T119:T123 O103:O107 T163:T167 T152:T156 T141:T145 T130:T134">
      <formula1>$A$1000:$A$1008</formula1>
    </dataValidation>
    <dataValidation type="list" allowBlank="1" showInputMessage="1" showErrorMessage="1" sqref="U119:U123 P103:P107 U163:U167 U152:U156 U141:U145 U130:U134">
      <formula1>$B$1000:$B$1011</formula1>
    </dataValidation>
    <dataValidation type="list" allowBlank="1" showInputMessage="1" showErrorMessage="1" sqref="V119:V123 Q103:Q107 V163:V167 V152:V156 V141:V145 V130:V134">
      <formula1>$C$1000:$C$1003</formula1>
    </dataValidation>
    <dataValidation type="list" allowBlank="1" showInputMessage="1" showErrorMessage="1" sqref="X119:X123 S103:S107 X163:X167 X152:X156 X141:X145 X130:X134">
      <formula1>$D$1000:$D$1040</formula1>
    </dataValidation>
    <dataValidation type="list" allowBlank="1" showInputMessage="1" showErrorMessage="1" sqref="Y119:Y123 T103:T107 Y163:Y167 Y152:Y156 Y141:Y145 Y130:Y134">
      <formula1>$E$1000:$E$1050</formula1>
    </dataValidation>
    <dataValidation type="list" allowBlank="1" showInputMessage="1" showErrorMessage="1" sqref="Z119:Z123 U103:U107 Z163:Z167 Z152:Z156 Z141:Z145 Z130:Z134">
      <formula1>$F$1000:$F$1004</formula1>
    </dataValidation>
  </dataValidations>
  <pageMargins left="0.7" right="0.7" top="0.75" bottom="0.75" header="0.3" footer="0.3"/>
  <ignoredErrors>
    <ignoredError sqref="C33:N33 C49:N49 C65:N65 C81:N81 C97:N97 O119:P123 S119:S123 C124:R124 C135:R135 O130:P134 S130:S134 O142:S145 C146:R146 O152:S157 C157:N157 Q141:S141 O141:P141 O163:S167 C168:R168"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3:R13"/>
  <sheetViews>
    <sheetView zoomScale="70" zoomScaleNormal="70" workbookViewId="0">
      <selection activeCell="S39" sqref="S39"/>
    </sheetView>
  </sheetViews>
  <sheetFormatPr defaultColWidth="9.140625" defaultRowHeight="15.75" x14ac:dyDescent="0.25"/>
  <cols>
    <col min="1" max="1" width="15.28515625" style="20" customWidth="1"/>
    <col min="2" max="2" width="26.85546875" style="20" bestFit="1" customWidth="1"/>
    <col min="3" max="4" width="6.85546875" style="20" bestFit="1" customWidth="1"/>
    <col min="5" max="5" width="9" style="20" customWidth="1"/>
    <col min="6" max="6" width="10.140625" style="20" bestFit="1" customWidth="1"/>
    <col min="7" max="7" width="6.85546875" style="20" customWidth="1"/>
    <col min="8" max="8" width="12.28515625" style="20" bestFit="1" customWidth="1"/>
    <col min="9" max="9" width="12.140625" style="20" bestFit="1" customWidth="1"/>
    <col min="10" max="10" width="5.140625" style="20" customWidth="1"/>
    <col min="11" max="11" width="26.85546875" style="20" bestFit="1" customWidth="1"/>
    <col min="12" max="12" width="10.28515625" style="20" bestFit="1" customWidth="1"/>
    <col min="13" max="13" width="14.28515625" style="20" customWidth="1"/>
    <col min="14" max="14" width="13.85546875" style="20" customWidth="1"/>
    <col min="15" max="15" width="12.42578125" style="20" bestFit="1" customWidth="1"/>
    <col min="16" max="16" width="12.140625" style="20" bestFit="1" customWidth="1"/>
    <col min="17" max="17" width="13.5703125" style="20" bestFit="1" customWidth="1"/>
    <col min="18" max="16384" width="9.140625" style="20"/>
  </cols>
  <sheetData>
    <row r="3" spans="1:18" ht="15.6" x14ac:dyDescent="0.3">
      <c r="B3" s="23"/>
      <c r="C3" s="23"/>
      <c r="D3" s="23"/>
      <c r="E3" s="23"/>
      <c r="F3" s="23"/>
      <c r="G3" s="23"/>
      <c r="H3" s="23"/>
      <c r="I3" s="23"/>
    </row>
    <row r="4" spans="1:18" ht="15.6" x14ac:dyDescent="0.3">
      <c r="A4" s="21"/>
      <c r="B4" s="438" t="s">
        <v>173</v>
      </c>
      <c r="C4" s="438"/>
      <c r="D4" s="438"/>
      <c r="E4" s="438"/>
      <c r="F4" s="438"/>
      <c r="G4" s="438"/>
      <c r="H4" s="438"/>
      <c r="I4" s="438"/>
      <c r="J4" s="22"/>
      <c r="K4" s="32"/>
      <c r="L4" s="32"/>
      <c r="M4" s="32"/>
      <c r="N4" s="32"/>
      <c r="O4" s="32"/>
      <c r="P4" s="32"/>
      <c r="Q4" s="32"/>
    </row>
    <row r="5" spans="1:18" ht="46.9" x14ac:dyDescent="0.3">
      <c r="A5" s="21"/>
      <c r="B5" s="25" t="s">
        <v>164</v>
      </c>
      <c r="C5" s="25" t="s">
        <v>47</v>
      </c>
      <c r="D5" s="25" t="s">
        <v>165</v>
      </c>
      <c r="E5" s="25" t="s">
        <v>166</v>
      </c>
      <c r="F5" s="25" t="s">
        <v>171</v>
      </c>
      <c r="G5" s="25" t="s">
        <v>168</v>
      </c>
      <c r="H5" s="26" t="s">
        <v>169</v>
      </c>
      <c r="I5" s="26" t="s">
        <v>172</v>
      </c>
      <c r="J5" s="30"/>
      <c r="K5" s="25" t="s">
        <v>143</v>
      </c>
      <c r="L5" s="25" t="s">
        <v>165</v>
      </c>
      <c r="M5" s="25" t="s">
        <v>166</v>
      </c>
      <c r="N5" s="25" t="s">
        <v>171</v>
      </c>
      <c r="O5" s="25" t="s">
        <v>168</v>
      </c>
      <c r="P5" s="26" t="s">
        <v>169</v>
      </c>
      <c r="Q5" s="26" t="s">
        <v>172</v>
      </c>
      <c r="R5" s="31"/>
    </row>
    <row r="6" spans="1:18" ht="15.6" x14ac:dyDescent="0.3">
      <c r="A6" s="21"/>
      <c r="B6" s="27" t="s">
        <v>165</v>
      </c>
      <c r="C6" s="28"/>
      <c r="D6" s="29">
        <f t="shared" ref="D6:I11" si="0">$C6*L6</f>
        <v>0</v>
      </c>
      <c r="E6" s="29">
        <f t="shared" si="0"/>
        <v>0</v>
      </c>
      <c r="F6" s="29">
        <f t="shared" si="0"/>
        <v>0</v>
      </c>
      <c r="G6" s="29">
        <f t="shared" si="0"/>
        <v>0</v>
      </c>
      <c r="H6" s="29">
        <f t="shared" si="0"/>
        <v>0</v>
      </c>
      <c r="I6" s="29">
        <f t="shared" si="0"/>
        <v>0</v>
      </c>
      <c r="J6" s="30"/>
      <c r="K6" s="33" t="s">
        <v>165</v>
      </c>
      <c r="L6" s="34">
        <v>1</v>
      </c>
      <c r="M6" s="35">
        <v>41860000000</v>
      </c>
      <c r="N6" s="34">
        <f>M6/3600000</f>
        <v>11627.777777777777</v>
      </c>
      <c r="O6" s="34">
        <f>M6*O7</f>
        <v>39675656.71931795</v>
      </c>
      <c r="P6" s="34">
        <v>1200</v>
      </c>
      <c r="Q6" s="36">
        <f>1/L11</f>
        <v>2.9814814814814814</v>
      </c>
      <c r="R6" s="31"/>
    </row>
    <row r="7" spans="1:18" ht="15.6" x14ac:dyDescent="0.3">
      <c r="A7" s="21"/>
      <c r="B7" s="27" t="s">
        <v>166</v>
      </c>
      <c r="C7" s="28"/>
      <c r="D7" s="29">
        <f t="shared" si="0"/>
        <v>0</v>
      </c>
      <c r="E7" s="29">
        <f t="shared" si="0"/>
        <v>0</v>
      </c>
      <c r="F7" s="29">
        <f t="shared" si="0"/>
        <v>0</v>
      </c>
      <c r="G7" s="29">
        <f t="shared" si="0"/>
        <v>0</v>
      </c>
      <c r="H7" s="29">
        <f t="shared" si="0"/>
        <v>0</v>
      </c>
      <c r="I7" s="29">
        <f t="shared" si="0"/>
        <v>0</v>
      </c>
      <c r="J7" s="30"/>
      <c r="K7" s="33" t="s">
        <v>166</v>
      </c>
      <c r="L7" s="37">
        <f>1/M6</f>
        <v>2.3889154323936934E-11</v>
      </c>
      <c r="M7" s="34">
        <v>1</v>
      </c>
      <c r="N7" s="35">
        <f>1/M8</f>
        <v>2.7777777777777776E-7</v>
      </c>
      <c r="O7" s="38">
        <f>1/M9</f>
        <v>9.4781788627133182E-4</v>
      </c>
      <c r="P7" s="35">
        <f>1/M10</f>
        <v>2.8666985188724317E-8</v>
      </c>
      <c r="Q7" s="35">
        <f>1/M11</f>
        <v>7.1225071225071231E-11</v>
      </c>
      <c r="R7" s="31"/>
    </row>
    <row r="8" spans="1:18" ht="15.6" x14ac:dyDescent="0.3">
      <c r="A8" s="21"/>
      <c r="B8" s="27" t="s">
        <v>167</v>
      </c>
      <c r="C8" s="28"/>
      <c r="D8" s="29">
        <f t="shared" si="0"/>
        <v>0</v>
      </c>
      <c r="E8" s="29">
        <f t="shared" si="0"/>
        <v>0</v>
      </c>
      <c r="F8" s="29">
        <f t="shared" si="0"/>
        <v>0</v>
      </c>
      <c r="G8" s="29">
        <f t="shared" si="0"/>
        <v>0</v>
      </c>
      <c r="H8" s="29">
        <f t="shared" si="0"/>
        <v>0</v>
      </c>
      <c r="I8" s="29">
        <f t="shared" si="0"/>
        <v>0</v>
      </c>
      <c r="J8" s="30"/>
      <c r="K8" s="33" t="s">
        <v>167</v>
      </c>
      <c r="L8" s="37">
        <f>1/N6</f>
        <v>8.6000955566172959E-5</v>
      </c>
      <c r="M8" s="35">
        <v>3600000</v>
      </c>
      <c r="N8" s="34">
        <v>1</v>
      </c>
      <c r="O8" s="34">
        <f>1/N9</f>
        <v>3412.1443905767946</v>
      </c>
      <c r="P8" s="36">
        <f>1/N10</f>
        <v>0.10320114667940755</v>
      </c>
      <c r="Q8" s="35">
        <f>1/N11</f>
        <v>2.5641025641025641E-4</v>
      </c>
      <c r="R8" s="31"/>
    </row>
    <row r="9" spans="1:18" ht="15.6" x14ac:dyDescent="0.3">
      <c r="A9" s="21"/>
      <c r="B9" s="27" t="s">
        <v>168</v>
      </c>
      <c r="C9" s="28"/>
      <c r="D9" s="29">
        <f t="shared" si="0"/>
        <v>0</v>
      </c>
      <c r="E9" s="29">
        <f t="shared" si="0"/>
        <v>0</v>
      </c>
      <c r="F9" s="29">
        <f t="shared" si="0"/>
        <v>0</v>
      </c>
      <c r="G9" s="29">
        <f t="shared" si="0"/>
        <v>0</v>
      </c>
      <c r="H9" s="29">
        <f t="shared" si="0"/>
        <v>0</v>
      </c>
      <c r="I9" s="29">
        <f t="shared" si="0"/>
        <v>0</v>
      </c>
      <c r="J9" s="30"/>
      <c r="K9" s="33" t="s">
        <v>168</v>
      </c>
      <c r="L9" s="37">
        <f>1/O6</f>
        <v>2.5204371715241279E-8</v>
      </c>
      <c r="M9" s="34">
        <v>1055.0550000000001</v>
      </c>
      <c r="N9" s="39">
        <f>N6*L9</f>
        <v>2.9307083333333331E-4</v>
      </c>
      <c r="O9" s="34">
        <v>1</v>
      </c>
      <c r="P9" s="35">
        <f>1/O10</f>
        <v>3.0245246058289537E-5</v>
      </c>
      <c r="Q9" s="35">
        <f>1/O11</f>
        <v>7.5146367521367518E-8</v>
      </c>
      <c r="R9" s="31"/>
    </row>
    <row r="10" spans="1:18" ht="15.6" x14ac:dyDescent="0.3">
      <c r="A10" s="21"/>
      <c r="B10" s="27" t="s">
        <v>169</v>
      </c>
      <c r="C10" s="28"/>
      <c r="D10" s="29">
        <f t="shared" si="0"/>
        <v>0</v>
      </c>
      <c r="E10" s="29">
        <f t="shared" si="0"/>
        <v>0</v>
      </c>
      <c r="F10" s="29">
        <f t="shared" si="0"/>
        <v>0</v>
      </c>
      <c r="G10" s="29">
        <f t="shared" si="0"/>
        <v>0</v>
      </c>
      <c r="H10" s="29">
        <f t="shared" si="0"/>
        <v>0</v>
      </c>
      <c r="I10" s="29">
        <f t="shared" si="0"/>
        <v>0</v>
      </c>
      <c r="J10" s="30"/>
      <c r="K10" s="33" t="s">
        <v>169</v>
      </c>
      <c r="L10" s="39">
        <f>1/P6</f>
        <v>8.3333333333333339E-4</v>
      </c>
      <c r="M10" s="35">
        <f>M6*L10</f>
        <v>34883333.333333336</v>
      </c>
      <c r="N10" s="40">
        <f>N6*L10</f>
        <v>9.6898148148148149</v>
      </c>
      <c r="O10" s="34">
        <f>L10*O6</f>
        <v>33063.047266098292</v>
      </c>
      <c r="P10" s="34">
        <v>1</v>
      </c>
      <c r="Q10" s="39">
        <f>Q9*O10</f>
        <v>2.4845679012345679E-3</v>
      </c>
      <c r="R10" s="31"/>
    </row>
    <row r="11" spans="1:18" ht="15.6" x14ac:dyDescent="0.3">
      <c r="A11" s="21"/>
      <c r="B11" s="27" t="s">
        <v>170</v>
      </c>
      <c r="C11" s="28"/>
      <c r="D11" s="29">
        <f t="shared" si="0"/>
        <v>0</v>
      </c>
      <c r="E11" s="29">
        <f t="shared" si="0"/>
        <v>0</v>
      </c>
      <c r="F11" s="29">
        <f t="shared" si="0"/>
        <v>0</v>
      </c>
      <c r="G11" s="29">
        <f t="shared" si="0"/>
        <v>0</v>
      </c>
      <c r="H11" s="29">
        <f t="shared" si="0"/>
        <v>0</v>
      </c>
      <c r="I11" s="29">
        <f t="shared" si="0"/>
        <v>0</v>
      </c>
      <c r="J11" s="30"/>
      <c r="K11" s="33" t="s">
        <v>170</v>
      </c>
      <c r="L11" s="41">
        <f>N11/N6</f>
        <v>0.33540372670807456</v>
      </c>
      <c r="M11" s="35">
        <f>N11*3600000</f>
        <v>14040000000</v>
      </c>
      <c r="N11" s="34">
        <v>3900</v>
      </c>
      <c r="O11" s="34">
        <f>N11*O8</f>
        <v>13307363.123249499</v>
      </c>
      <c r="P11" s="34">
        <f>1/Q10</f>
        <v>402.48447204968943</v>
      </c>
      <c r="Q11" s="34">
        <v>1</v>
      </c>
      <c r="R11" s="31"/>
    </row>
    <row r="12" spans="1:18" ht="15.6" x14ac:dyDescent="0.3">
      <c r="B12" s="24"/>
      <c r="C12" s="24"/>
      <c r="D12" s="24"/>
      <c r="E12" s="24"/>
      <c r="F12" s="24"/>
      <c r="G12" s="24"/>
      <c r="H12" s="24"/>
      <c r="I12" s="24"/>
      <c r="J12" s="19"/>
      <c r="K12" s="24"/>
      <c r="L12" s="24"/>
      <c r="M12" s="24"/>
      <c r="N12" s="24"/>
      <c r="O12" s="24"/>
      <c r="P12" s="24"/>
      <c r="Q12" s="24"/>
    </row>
    <row r="13" spans="1:18" ht="15.6" x14ac:dyDescent="0.3">
      <c r="B13" s="19"/>
      <c r="C13" s="19"/>
      <c r="D13" s="19"/>
      <c r="E13" s="19"/>
      <c r="F13" s="19"/>
      <c r="G13" s="19"/>
      <c r="H13" s="19"/>
      <c r="I13" s="19"/>
      <c r="J13" s="19"/>
      <c r="K13" s="19"/>
      <c r="L13" s="19"/>
      <c r="M13" s="19"/>
      <c r="N13" s="19"/>
      <c r="O13" s="19"/>
      <c r="P13" s="19"/>
      <c r="Q13" s="19"/>
    </row>
  </sheetData>
  <mergeCells count="1">
    <mergeCell ref="B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P37" sqref="P37"/>
    </sheetView>
  </sheetViews>
  <sheetFormatPr defaultColWidth="9.140625" defaultRowHeight="15" x14ac:dyDescent="0.25"/>
  <cols>
    <col min="1" max="1" width="46.85546875" style="3" customWidth="1"/>
    <col min="2" max="16384" width="9.140625" style="3"/>
  </cols>
  <sheetData>
    <row r="1" spans="1:1" s="52" customFormat="1" ht="14.45" x14ac:dyDescent="0.3">
      <c r="A1" s="52" t="s">
        <v>224</v>
      </c>
    </row>
    <row r="2" spans="1:1" s="52" customFormat="1" ht="14.45" x14ac:dyDescent="0.3"/>
    <row r="3" spans="1:1" ht="14.45" x14ac:dyDescent="0.3">
      <c r="A3" s="53" t="s">
        <v>225</v>
      </c>
    </row>
    <row r="4" spans="1:1" ht="14.45" x14ac:dyDescent="0.3">
      <c r="A4" s="3" t="s">
        <v>226</v>
      </c>
    </row>
    <row r="5" spans="1:1" ht="14.45" x14ac:dyDescent="0.3">
      <c r="A5" s="3" t="s">
        <v>227</v>
      </c>
    </row>
    <row r="6" spans="1:1" ht="14.45" x14ac:dyDescent="0.3">
      <c r="A6" s="3" t="s">
        <v>244</v>
      </c>
    </row>
    <row r="8" spans="1:1" ht="14.45" x14ac:dyDescent="0.3">
      <c r="A8" s="53" t="s">
        <v>232</v>
      </c>
    </row>
    <row r="9" spans="1:1" ht="14.45" x14ac:dyDescent="0.3">
      <c r="A9" s="53"/>
    </row>
    <row r="10" spans="1:1" ht="14.45" x14ac:dyDescent="0.3">
      <c r="A10" s="54" t="s">
        <v>245</v>
      </c>
    </row>
    <row r="11" spans="1:1" ht="14.45" x14ac:dyDescent="0.3">
      <c r="A11" s="55" t="s">
        <v>228</v>
      </c>
    </row>
    <row r="12" spans="1:1" ht="14.45" x14ac:dyDescent="0.3">
      <c r="A12" s="3" t="s">
        <v>229</v>
      </c>
    </row>
    <row r="13" spans="1:1" ht="14.45" x14ac:dyDescent="0.3">
      <c r="A13" s="3" t="s">
        <v>230</v>
      </c>
    </row>
    <row r="14" spans="1:1" ht="14.45" x14ac:dyDescent="0.3">
      <c r="A14" s="3" t="s">
        <v>231</v>
      </c>
    </row>
    <row r="16" spans="1:1" ht="14.45" x14ac:dyDescent="0.3">
      <c r="A16" s="53" t="s">
        <v>246</v>
      </c>
    </row>
    <row r="17" spans="1:1" ht="14.45" x14ac:dyDescent="0.3">
      <c r="A17" s="3" t="s">
        <v>233</v>
      </c>
    </row>
    <row r="19" spans="1:1" ht="14.45" x14ac:dyDescent="0.3">
      <c r="A19" s="53" t="s">
        <v>234</v>
      </c>
    </row>
    <row r="20" spans="1:1" ht="14.45" x14ac:dyDescent="0.3">
      <c r="A20" s="3" t="s">
        <v>235</v>
      </c>
    </row>
    <row r="21" spans="1:1" ht="14.45" x14ac:dyDescent="0.3">
      <c r="A21" s="54" t="s">
        <v>236</v>
      </c>
    </row>
    <row r="22" spans="1:1" ht="14.45" x14ac:dyDescent="0.3">
      <c r="A22" s="54"/>
    </row>
    <row r="23" spans="1:1" s="53" customFormat="1" ht="14.45" x14ac:dyDescent="0.3">
      <c r="A23" s="53" t="s">
        <v>247</v>
      </c>
    </row>
    <row r="24" spans="1:1" ht="14.45" x14ac:dyDescent="0.3">
      <c r="A24" s="54" t="s">
        <v>237</v>
      </c>
    </row>
    <row r="25" spans="1:1" ht="14.45" x14ac:dyDescent="0.3">
      <c r="A25" s="54"/>
    </row>
    <row r="26" spans="1:1" ht="14.45" x14ac:dyDescent="0.3">
      <c r="A26" s="53" t="s">
        <v>238</v>
      </c>
    </row>
    <row r="27" spans="1:1" ht="14.45" x14ac:dyDescent="0.3">
      <c r="A27" s="54" t="s">
        <v>239</v>
      </c>
    </row>
    <row r="28" spans="1:1" x14ac:dyDescent="0.25">
      <c r="A28" s="54" t="s">
        <v>240</v>
      </c>
    </row>
    <row r="29" spans="1:1" ht="14.45" x14ac:dyDescent="0.3">
      <c r="A29" s="54" t="s">
        <v>241</v>
      </c>
    </row>
    <row r="30" spans="1:1" ht="14.45" x14ac:dyDescent="0.3">
      <c r="A30" s="54" t="s">
        <v>242</v>
      </c>
    </row>
    <row r="31" spans="1:1" ht="14.45" x14ac:dyDescent="0.3">
      <c r="A31" s="54"/>
    </row>
    <row r="32" spans="1:1" s="55" customFormat="1" ht="14.45" x14ac:dyDescent="0.3">
      <c r="A32" s="55" t="s">
        <v>243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S48"/>
  <sheetViews>
    <sheetView zoomScale="85" zoomScaleNormal="85" workbookViewId="0">
      <selection activeCell="B2" sqref="B2:C4"/>
    </sheetView>
  </sheetViews>
  <sheetFormatPr defaultColWidth="9.140625" defaultRowHeight="15" x14ac:dyDescent="0.25"/>
  <cols>
    <col min="1" max="1" width="5.7109375" style="2" customWidth="1"/>
    <col min="2" max="2" width="63" style="241" bestFit="1" customWidth="1"/>
    <col min="3" max="3" width="36.85546875" style="236" customWidth="1"/>
    <col min="4" max="4" width="37.85546875" style="2" bestFit="1" customWidth="1"/>
    <col min="5" max="5" width="12.140625" style="2" bestFit="1" customWidth="1"/>
    <col min="6" max="6" width="9.42578125" style="2" bestFit="1" customWidth="1"/>
    <col min="7" max="7" width="12.28515625" style="2" bestFit="1" customWidth="1"/>
    <col min="8" max="8" width="13.140625" style="2" bestFit="1" customWidth="1"/>
    <col min="9" max="9" width="8.85546875" style="2" bestFit="1" customWidth="1"/>
    <col min="10" max="10" width="11.140625" style="2" bestFit="1" customWidth="1"/>
    <col min="11" max="11" width="8.85546875" style="2" bestFit="1" customWidth="1"/>
    <col min="12" max="12" width="10.7109375" style="2" bestFit="1" customWidth="1"/>
    <col min="13" max="13" width="19.42578125" style="2" customWidth="1"/>
    <col min="14" max="14" width="16.5703125" style="2" customWidth="1"/>
    <col min="15" max="15" width="9.28515625" style="2" customWidth="1"/>
    <col min="16" max="16" width="10.7109375" style="2" bestFit="1" customWidth="1"/>
    <col min="17" max="17" width="9.7109375" style="2" bestFit="1" customWidth="1"/>
    <col min="18" max="18" width="14" style="2" bestFit="1" customWidth="1"/>
    <col min="19" max="19" width="9.85546875" style="2" customWidth="1"/>
    <col min="20" max="16384" width="9.140625" style="2"/>
  </cols>
  <sheetData>
    <row r="1" spans="2:19" ht="30" customHeight="1" x14ac:dyDescent="0.3">
      <c r="B1" s="267" t="s">
        <v>213</v>
      </c>
      <c r="C1" s="267"/>
    </row>
    <row r="2" spans="2:19" x14ac:dyDescent="0.25">
      <c r="B2" s="271" t="s">
        <v>0</v>
      </c>
      <c r="C2" s="271"/>
      <c r="D2" s="272" t="s">
        <v>1</v>
      </c>
      <c r="E2" s="272"/>
      <c r="F2" s="272"/>
      <c r="G2" s="272"/>
      <c r="H2" s="272"/>
      <c r="I2" s="272"/>
      <c r="J2" s="272"/>
      <c r="K2" s="272"/>
      <c r="L2" s="272"/>
      <c r="M2" s="272"/>
      <c r="N2" s="272"/>
      <c r="O2" s="272"/>
      <c r="P2" s="272"/>
      <c r="Q2" s="272"/>
      <c r="R2" s="272"/>
      <c r="S2" s="272"/>
    </row>
    <row r="3" spans="2:19" x14ac:dyDescent="0.25">
      <c r="B3" s="271"/>
      <c r="C3" s="271"/>
      <c r="D3" s="272" t="s">
        <v>2</v>
      </c>
      <c r="E3" s="272" t="s">
        <v>3</v>
      </c>
      <c r="F3" s="272" t="s">
        <v>4</v>
      </c>
      <c r="G3" s="272"/>
      <c r="H3" s="272"/>
      <c r="I3" s="272"/>
      <c r="J3" s="272"/>
      <c r="K3" s="272"/>
      <c r="L3" s="272"/>
      <c r="M3" s="272"/>
      <c r="N3" s="272" t="s">
        <v>5</v>
      </c>
      <c r="O3" s="272"/>
      <c r="P3" s="272"/>
      <c r="Q3" s="272"/>
      <c r="R3" s="272"/>
      <c r="S3" s="272" t="s">
        <v>6</v>
      </c>
    </row>
    <row r="4" spans="2:19" ht="25.5" x14ac:dyDescent="0.25">
      <c r="B4" s="271"/>
      <c r="C4" s="271"/>
      <c r="D4" s="272"/>
      <c r="E4" s="272"/>
      <c r="F4" s="1" t="s">
        <v>7</v>
      </c>
      <c r="G4" s="1" t="s">
        <v>8</v>
      </c>
      <c r="H4" s="1" t="s">
        <v>9</v>
      </c>
      <c r="I4" s="1" t="s">
        <v>10</v>
      </c>
      <c r="J4" s="1" t="s">
        <v>11</v>
      </c>
      <c r="K4" s="1" t="s">
        <v>12</v>
      </c>
      <c r="L4" s="1" t="s">
        <v>13</v>
      </c>
      <c r="M4" s="1" t="s">
        <v>14</v>
      </c>
      <c r="N4" s="1" t="s">
        <v>15</v>
      </c>
      <c r="O4" s="1" t="s">
        <v>16</v>
      </c>
      <c r="P4" s="1" t="s">
        <v>17</v>
      </c>
      <c r="Q4" s="1" t="s">
        <v>18</v>
      </c>
      <c r="R4" s="1" t="s">
        <v>19</v>
      </c>
      <c r="S4" s="272"/>
    </row>
    <row r="5" spans="2:19" ht="14.45" x14ac:dyDescent="0.3">
      <c r="B5" s="273" t="s">
        <v>305</v>
      </c>
      <c r="C5" s="274"/>
      <c r="D5" s="275" t="s">
        <v>20</v>
      </c>
      <c r="E5" s="275"/>
      <c r="F5" s="275"/>
      <c r="G5" s="275"/>
      <c r="H5" s="275"/>
      <c r="I5" s="275"/>
      <c r="J5" s="275"/>
      <c r="K5" s="275"/>
      <c r="L5" s="275"/>
      <c r="M5" s="275"/>
      <c r="N5" s="275"/>
      <c r="O5" s="275"/>
      <c r="P5" s="275"/>
      <c r="Q5" s="275"/>
      <c r="R5" s="275"/>
      <c r="S5" s="275"/>
    </row>
    <row r="6" spans="2:19" ht="14.45" x14ac:dyDescent="0.3">
      <c r="B6" s="276" t="s">
        <v>21</v>
      </c>
      <c r="C6" s="276"/>
      <c r="D6" s="42">
        <f>'1.Municipal buildings'!D46</f>
        <v>0</v>
      </c>
      <c r="E6" s="42">
        <f>'1.Municipal buildings'!E46</f>
        <v>0</v>
      </c>
      <c r="F6" s="42">
        <f>'1.Municipal buildings'!F46</f>
        <v>0</v>
      </c>
      <c r="G6" s="42">
        <f>'1.Municipal buildings'!G46</f>
        <v>0</v>
      </c>
      <c r="H6" s="42">
        <f>'1.Municipal buildings'!H46</f>
        <v>0</v>
      </c>
      <c r="I6" s="42">
        <f>'1.Municipal buildings'!I46</f>
        <v>0</v>
      </c>
      <c r="J6" s="42">
        <f>'1.Municipal buildings'!J46</f>
        <v>0</v>
      </c>
      <c r="K6" s="42">
        <f>'1.Municipal buildings'!K46</f>
        <v>0</v>
      </c>
      <c r="L6" s="42">
        <f>'1.Municipal buildings'!L46</f>
        <v>0</v>
      </c>
      <c r="M6" s="42">
        <f>'1.Municipal buildings'!M46</f>
        <v>0</v>
      </c>
      <c r="N6" s="42">
        <f>'1.Municipal buildings'!N46</f>
        <v>0</v>
      </c>
      <c r="O6" s="42">
        <f>'1.Municipal buildings'!O46</f>
        <v>0</v>
      </c>
      <c r="P6" s="42">
        <f>'1.Municipal buildings'!P46</f>
        <v>0</v>
      </c>
      <c r="Q6" s="42">
        <f>'1.Municipal buildings'!Q46</f>
        <v>0</v>
      </c>
      <c r="R6" s="42">
        <f>'1.Municipal buildings'!R46</f>
        <v>0</v>
      </c>
      <c r="S6" s="43">
        <f>SUM(D6:R6)</f>
        <v>0</v>
      </c>
    </row>
    <row r="7" spans="2:19" ht="14.45" x14ac:dyDescent="0.3">
      <c r="B7" s="276" t="s">
        <v>22</v>
      </c>
      <c r="C7" s="276"/>
      <c r="D7" s="42">
        <f>'2.Tertiary buildings'!D82</f>
        <v>0</v>
      </c>
      <c r="E7" s="42">
        <f>'2.Tertiary buildings'!E82</f>
        <v>0</v>
      </c>
      <c r="F7" s="42">
        <f>'2.Tertiary buildings'!F82</f>
        <v>0</v>
      </c>
      <c r="G7" s="42">
        <f>'2.Tertiary buildings'!G82</f>
        <v>0</v>
      </c>
      <c r="H7" s="42">
        <f>'2.Tertiary buildings'!H82</f>
        <v>0</v>
      </c>
      <c r="I7" s="42">
        <f>'2.Tertiary buildings'!I82</f>
        <v>0</v>
      </c>
      <c r="J7" s="42">
        <f>'2.Tertiary buildings'!J82</f>
        <v>0</v>
      </c>
      <c r="K7" s="42">
        <f>'2.Tertiary buildings'!K82</f>
        <v>0</v>
      </c>
      <c r="L7" s="42">
        <f>'2.Tertiary buildings'!L82</f>
        <v>0</v>
      </c>
      <c r="M7" s="42">
        <f>'2.Tertiary buildings'!M82</f>
        <v>0</v>
      </c>
      <c r="N7" s="42">
        <f>'2.Tertiary buildings'!N82</f>
        <v>0</v>
      </c>
      <c r="O7" s="42">
        <f>'2.Tertiary buildings'!O82</f>
        <v>0</v>
      </c>
      <c r="P7" s="42">
        <f>'2.Tertiary buildings'!P82</f>
        <v>0</v>
      </c>
      <c r="Q7" s="42">
        <f>'2.Tertiary buildings'!Q82</f>
        <v>0</v>
      </c>
      <c r="R7" s="42">
        <f>'2.Tertiary buildings'!R82</f>
        <v>0</v>
      </c>
      <c r="S7" s="43">
        <f t="shared" ref="S7:S11" si="0">SUM(D7:R7)</f>
        <v>0</v>
      </c>
    </row>
    <row r="8" spans="2:19" ht="14.45" x14ac:dyDescent="0.3">
      <c r="B8" s="276" t="s">
        <v>23</v>
      </c>
      <c r="C8" s="276"/>
      <c r="D8" s="42">
        <f>'3.Residential buildings'!D64</f>
        <v>0</v>
      </c>
      <c r="E8" s="42">
        <f>'3.Residential buildings'!E64</f>
        <v>0</v>
      </c>
      <c r="F8" s="42">
        <f>'3.Residential buildings'!F64</f>
        <v>0</v>
      </c>
      <c r="G8" s="42">
        <f>'3.Residential buildings'!G64</f>
        <v>0</v>
      </c>
      <c r="H8" s="42">
        <f>'3.Residential buildings'!H64</f>
        <v>0</v>
      </c>
      <c r="I8" s="42">
        <f>'3.Residential buildings'!I64</f>
        <v>0</v>
      </c>
      <c r="J8" s="42">
        <f>'3.Residential buildings'!J64</f>
        <v>0</v>
      </c>
      <c r="K8" s="42">
        <f>'3.Residential buildings'!K64</f>
        <v>0</v>
      </c>
      <c r="L8" s="42">
        <f>'3.Residential buildings'!L64</f>
        <v>0</v>
      </c>
      <c r="M8" s="42">
        <f>'3.Residential buildings'!M64</f>
        <v>0</v>
      </c>
      <c r="N8" s="42">
        <f>'3.Residential buildings'!N64</f>
        <v>0</v>
      </c>
      <c r="O8" s="42">
        <f>'3.Residential buildings'!O64</f>
        <v>0</v>
      </c>
      <c r="P8" s="42">
        <f>'3.Residential buildings'!P64</f>
        <v>0</v>
      </c>
      <c r="Q8" s="42">
        <f>'3.Residential buildings'!Q64</f>
        <v>0</v>
      </c>
      <c r="R8" s="42">
        <f>'3.Residential buildings'!R64</f>
        <v>0</v>
      </c>
      <c r="S8" s="43">
        <f t="shared" si="0"/>
        <v>0</v>
      </c>
    </row>
    <row r="9" spans="2:19" ht="14.45" x14ac:dyDescent="0.3">
      <c r="B9" s="270" t="s">
        <v>24</v>
      </c>
      <c r="C9" s="270"/>
      <c r="D9" s="42">
        <f>'4.Public lighting'!C36</f>
        <v>0</v>
      </c>
      <c r="E9" s="42"/>
      <c r="F9" s="42"/>
      <c r="G9" s="42"/>
      <c r="H9" s="42"/>
      <c r="I9" s="42"/>
      <c r="J9" s="42"/>
      <c r="K9" s="42"/>
      <c r="L9" s="42"/>
      <c r="M9" s="42"/>
      <c r="N9" s="42"/>
      <c r="O9" s="42"/>
      <c r="P9" s="42"/>
      <c r="Q9" s="42"/>
      <c r="R9" s="42"/>
      <c r="S9" s="43">
        <f t="shared" si="0"/>
        <v>0</v>
      </c>
    </row>
    <row r="10" spans="2:19" x14ac:dyDescent="0.25">
      <c r="B10" s="278" t="s">
        <v>25</v>
      </c>
      <c r="C10" s="237" t="s">
        <v>26</v>
      </c>
      <c r="D10" s="42">
        <f>'5.Industry-Non ETS'!D64</f>
        <v>0</v>
      </c>
      <c r="E10" s="42">
        <f>'5.Industry-Non ETS'!E64</f>
        <v>0</v>
      </c>
      <c r="F10" s="42">
        <f>'5.Industry-Non ETS'!F64</f>
        <v>0</v>
      </c>
      <c r="G10" s="42">
        <f>'5.Industry-Non ETS'!G64</f>
        <v>0</v>
      </c>
      <c r="H10" s="42">
        <f>'5.Industry-Non ETS'!H64</f>
        <v>0</v>
      </c>
      <c r="I10" s="42">
        <f>'5.Industry-Non ETS'!I64</f>
        <v>0</v>
      </c>
      <c r="J10" s="42">
        <f>'5.Industry-Non ETS'!J64</f>
        <v>0</v>
      </c>
      <c r="K10" s="42">
        <f>'5.Industry-Non ETS'!K64</f>
        <v>0</v>
      </c>
      <c r="L10" s="42">
        <f>'5.Industry-Non ETS'!L64</f>
        <v>0</v>
      </c>
      <c r="M10" s="42">
        <f>'5.Industry-Non ETS'!M64</f>
        <v>0</v>
      </c>
      <c r="N10" s="42">
        <f>'5.Industry-Non ETS'!N64</f>
        <v>0</v>
      </c>
      <c r="O10" s="42">
        <f>'5.Industry-Non ETS'!O64</f>
        <v>0</v>
      </c>
      <c r="P10" s="42">
        <f>'5.Industry-Non ETS'!P64</f>
        <v>0</v>
      </c>
      <c r="Q10" s="42">
        <f>'5.Industry-Non ETS'!Q64</f>
        <v>0</v>
      </c>
      <c r="R10" s="42">
        <f>'5.Industry-Non ETS'!R64</f>
        <v>0</v>
      </c>
      <c r="S10" s="43">
        <f t="shared" si="0"/>
        <v>0</v>
      </c>
    </row>
    <row r="11" spans="2:19" x14ac:dyDescent="0.25">
      <c r="B11" s="278"/>
      <c r="C11" s="238" t="s">
        <v>163</v>
      </c>
      <c r="D11" s="42">
        <f>'6.Industry-ETS'!D64</f>
        <v>0</v>
      </c>
      <c r="E11" s="42">
        <f>'6.Industry-ETS'!E64</f>
        <v>0</v>
      </c>
      <c r="F11" s="42">
        <f>'6.Industry-ETS'!F64</f>
        <v>0</v>
      </c>
      <c r="G11" s="42">
        <f>'6.Industry-ETS'!G64</f>
        <v>0</v>
      </c>
      <c r="H11" s="42">
        <f>'6.Industry-ETS'!H64</f>
        <v>0</v>
      </c>
      <c r="I11" s="42">
        <f>'6.Industry-ETS'!I64</f>
        <v>0</v>
      </c>
      <c r="J11" s="42">
        <f>'6.Industry-ETS'!J64</f>
        <v>0</v>
      </c>
      <c r="K11" s="42">
        <f>'6.Industry-ETS'!K64</f>
        <v>0</v>
      </c>
      <c r="L11" s="42">
        <f>'6.Industry-ETS'!L64</f>
        <v>0</v>
      </c>
      <c r="M11" s="42">
        <f>'6.Industry-ETS'!M64</f>
        <v>0</v>
      </c>
      <c r="N11" s="42">
        <f>'6.Industry-ETS'!N64</f>
        <v>0</v>
      </c>
      <c r="O11" s="42">
        <f>'6.Industry-ETS'!O64</f>
        <v>0</v>
      </c>
      <c r="P11" s="42">
        <f>'6.Industry-ETS'!P64</f>
        <v>0</v>
      </c>
      <c r="Q11" s="42">
        <f>'6.Industry-ETS'!Q64</f>
        <v>0</v>
      </c>
      <c r="R11" s="42">
        <f>'6.Industry-ETS'!R64</f>
        <v>0</v>
      </c>
      <c r="S11" s="43">
        <f t="shared" si="0"/>
        <v>0</v>
      </c>
    </row>
    <row r="12" spans="2:19" ht="14.45" x14ac:dyDescent="0.3">
      <c r="B12" s="277" t="s">
        <v>27</v>
      </c>
      <c r="C12" s="277"/>
      <c r="D12" s="44">
        <f>SUM(D6:D11)</f>
        <v>0</v>
      </c>
      <c r="E12" s="44">
        <f t="shared" ref="E12:R12" si="1">SUM(E6:E11)</f>
        <v>0</v>
      </c>
      <c r="F12" s="44">
        <f t="shared" si="1"/>
        <v>0</v>
      </c>
      <c r="G12" s="44">
        <f t="shared" si="1"/>
        <v>0</v>
      </c>
      <c r="H12" s="44">
        <f t="shared" si="1"/>
        <v>0</v>
      </c>
      <c r="I12" s="44">
        <f t="shared" si="1"/>
        <v>0</v>
      </c>
      <c r="J12" s="44">
        <f t="shared" si="1"/>
        <v>0</v>
      </c>
      <c r="K12" s="44">
        <f t="shared" si="1"/>
        <v>0</v>
      </c>
      <c r="L12" s="44">
        <f t="shared" si="1"/>
        <v>0</v>
      </c>
      <c r="M12" s="44">
        <f t="shared" si="1"/>
        <v>0</v>
      </c>
      <c r="N12" s="44">
        <f t="shared" si="1"/>
        <v>0</v>
      </c>
      <c r="O12" s="44">
        <f t="shared" si="1"/>
        <v>0</v>
      </c>
      <c r="P12" s="44">
        <f t="shared" si="1"/>
        <v>0</v>
      </c>
      <c r="Q12" s="44">
        <f t="shared" si="1"/>
        <v>0</v>
      </c>
      <c r="R12" s="44">
        <f t="shared" si="1"/>
        <v>0</v>
      </c>
      <c r="S12" s="44">
        <f>SUM(S6:S11)</f>
        <v>0</v>
      </c>
    </row>
    <row r="13" spans="2:19" ht="14.45" x14ac:dyDescent="0.3">
      <c r="B13" s="279" t="s">
        <v>28</v>
      </c>
      <c r="C13" s="274"/>
      <c r="D13" s="284"/>
      <c r="E13" s="284"/>
      <c r="F13" s="284"/>
      <c r="G13" s="284"/>
      <c r="H13" s="284"/>
      <c r="I13" s="284"/>
      <c r="J13" s="284"/>
      <c r="K13" s="284"/>
      <c r="L13" s="284"/>
      <c r="M13" s="284"/>
      <c r="N13" s="284"/>
      <c r="O13" s="284"/>
      <c r="P13" s="284"/>
      <c r="Q13" s="284"/>
      <c r="R13" s="284"/>
      <c r="S13" s="284"/>
    </row>
    <row r="14" spans="2:19" ht="14.45" x14ac:dyDescent="0.3">
      <c r="B14" s="285" t="s">
        <v>29</v>
      </c>
      <c r="C14" s="285"/>
      <c r="D14" s="42">
        <f>'8.Municipal fleet'!D99</f>
        <v>0</v>
      </c>
      <c r="E14" s="42"/>
      <c r="F14" s="42">
        <f>'8.Municipal fleet'!E99</f>
        <v>0</v>
      </c>
      <c r="G14" s="42">
        <f>'8.Municipal fleet'!F99</f>
        <v>0</v>
      </c>
      <c r="H14" s="42"/>
      <c r="I14" s="42">
        <f>'8.Municipal fleet'!G99</f>
        <v>0</v>
      </c>
      <c r="J14" s="42">
        <f>'8.Municipal fleet'!H99</f>
        <v>0</v>
      </c>
      <c r="K14" s="42"/>
      <c r="L14" s="42"/>
      <c r="M14" s="42"/>
      <c r="N14" s="42"/>
      <c r="O14" s="42">
        <f>'8.Municipal fleet'!I99</f>
        <v>0</v>
      </c>
      <c r="P14" s="42"/>
      <c r="Q14" s="42"/>
      <c r="R14" s="42"/>
      <c r="S14" s="43">
        <f>SUM(D14:R14)</f>
        <v>0</v>
      </c>
    </row>
    <row r="15" spans="2:19" ht="14.45" x14ac:dyDescent="0.3">
      <c r="B15" s="285" t="s">
        <v>30</v>
      </c>
      <c r="C15" s="285"/>
      <c r="D15" s="42">
        <f>'10.Public transport'!D45</f>
        <v>0</v>
      </c>
      <c r="E15" s="42"/>
      <c r="F15" s="42">
        <f>'10.Public transport'!E45</f>
        <v>0</v>
      </c>
      <c r="G15" s="42">
        <f>'10.Public transport'!F45</f>
        <v>0</v>
      </c>
      <c r="H15" s="42"/>
      <c r="I15" s="42">
        <f>'10.Public transport'!G45</f>
        <v>0</v>
      </c>
      <c r="J15" s="42">
        <f>'10.Public transport'!H45</f>
        <v>0</v>
      </c>
      <c r="K15" s="42">
        <f>'10.Public transport'!I45</f>
        <v>0</v>
      </c>
      <c r="L15" s="42">
        <f>'10.Public transport'!J45</f>
        <v>0</v>
      </c>
      <c r="M15" s="42">
        <f>'10.Public transport'!K45</f>
        <v>0</v>
      </c>
      <c r="N15" s="42"/>
      <c r="O15" s="42">
        <f>'10.Public transport'!L45</f>
        <v>0</v>
      </c>
      <c r="P15" s="42"/>
      <c r="Q15" s="42"/>
      <c r="R15" s="42"/>
      <c r="S15" s="43">
        <f>SUM(D15:R15)</f>
        <v>0</v>
      </c>
    </row>
    <row r="16" spans="2:19" ht="14.45" x14ac:dyDescent="0.3">
      <c r="B16" s="285" t="s">
        <v>31</v>
      </c>
      <c r="C16" s="285"/>
      <c r="D16" s="42">
        <f>'9.Private and commercial fleet'!D99</f>
        <v>0</v>
      </c>
      <c r="E16" s="42"/>
      <c r="F16" s="42">
        <f>'9.Private and commercial fleet'!E99</f>
        <v>0</v>
      </c>
      <c r="G16" s="42">
        <f>'9.Private and commercial fleet'!F99</f>
        <v>0</v>
      </c>
      <c r="H16" s="42"/>
      <c r="I16" s="42">
        <f>'9.Private and commercial fleet'!G99</f>
        <v>0</v>
      </c>
      <c r="J16" s="42">
        <f>'9.Private and commercial fleet'!H99</f>
        <v>0</v>
      </c>
      <c r="K16" s="42"/>
      <c r="L16" s="42"/>
      <c r="M16" s="42"/>
      <c r="N16" s="42"/>
      <c r="O16" s="42">
        <f>'9.Private and commercial fleet'!I99</f>
        <v>0</v>
      </c>
      <c r="P16" s="42"/>
      <c r="Q16" s="42"/>
      <c r="R16" s="42"/>
      <c r="S16" s="43">
        <f>SUM(D16:R16)</f>
        <v>0</v>
      </c>
    </row>
    <row r="17" spans="2:19" ht="14.45" x14ac:dyDescent="0.3">
      <c r="B17" s="277" t="s">
        <v>27</v>
      </c>
      <c r="C17" s="277"/>
      <c r="D17" s="44">
        <f>SUM(D14:D16)</f>
        <v>0</v>
      </c>
      <c r="E17" s="44">
        <f t="shared" ref="E17:S17" si="2">SUM(E14:E16)</f>
        <v>0</v>
      </c>
      <c r="F17" s="44">
        <f t="shared" si="2"/>
        <v>0</v>
      </c>
      <c r="G17" s="44">
        <f t="shared" si="2"/>
        <v>0</v>
      </c>
      <c r="H17" s="44">
        <f t="shared" si="2"/>
        <v>0</v>
      </c>
      <c r="I17" s="44">
        <f t="shared" si="2"/>
        <v>0</v>
      </c>
      <c r="J17" s="44">
        <f t="shared" si="2"/>
        <v>0</v>
      </c>
      <c r="K17" s="44">
        <f t="shared" si="2"/>
        <v>0</v>
      </c>
      <c r="L17" s="44">
        <f t="shared" si="2"/>
        <v>0</v>
      </c>
      <c r="M17" s="44">
        <f t="shared" si="2"/>
        <v>0</v>
      </c>
      <c r="N17" s="44">
        <f t="shared" si="2"/>
        <v>0</v>
      </c>
      <c r="O17" s="44">
        <f t="shared" si="2"/>
        <v>0</v>
      </c>
      <c r="P17" s="44">
        <f t="shared" si="2"/>
        <v>0</v>
      </c>
      <c r="Q17" s="44">
        <f t="shared" si="2"/>
        <v>0</v>
      </c>
      <c r="R17" s="44">
        <f t="shared" si="2"/>
        <v>0</v>
      </c>
      <c r="S17" s="44">
        <f t="shared" si="2"/>
        <v>0</v>
      </c>
    </row>
    <row r="18" spans="2:19" ht="14.45" x14ac:dyDescent="0.3">
      <c r="B18" s="280" t="s">
        <v>306</v>
      </c>
      <c r="C18" s="281"/>
      <c r="D18" s="282"/>
      <c r="E18" s="282"/>
      <c r="F18" s="282"/>
      <c r="G18" s="282"/>
      <c r="H18" s="282"/>
      <c r="I18" s="282"/>
      <c r="J18" s="282"/>
      <c r="K18" s="282"/>
      <c r="L18" s="282"/>
      <c r="M18" s="282"/>
      <c r="N18" s="282"/>
      <c r="O18" s="282"/>
      <c r="P18" s="282"/>
      <c r="Q18" s="282"/>
      <c r="R18" s="282"/>
      <c r="S18" s="282"/>
    </row>
    <row r="19" spans="2:19" ht="14.45" x14ac:dyDescent="0.3">
      <c r="B19" s="283" t="s">
        <v>32</v>
      </c>
      <c r="C19" s="283"/>
      <c r="D19" s="42">
        <f>'7.AgricultureForestryFisheries'!D64</f>
        <v>0</v>
      </c>
      <c r="E19" s="42">
        <f>'7.AgricultureForestryFisheries'!E64</f>
        <v>0</v>
      </c>
      <c r="F19" s="42">
        <f>'7.AgricultureForestryFisheries'!F64</f>
        <v>0</v>
      </c>
      <c r="G19" s="42">
        <f>'7.AgricultureForestryFisheries'!G64</f>
        <v>0</v>
      </c>
      <c r="H19" s="42">
        <f>'7.AgricultureForestryFisheries'!H64</f>
        <v>0</v>
      </c>
      <c r="I19" s="42">
        <f>'7.AgricultureForestryFisheries'!I64</f>
        <v>0</v>
      </c>
      <c r="J19" s="42">
        <f>'7.AgricultureForestryFisheries'!J64</f>
        <v>0</v>
      </c>
      <c r="K19" s="42">
        <f>'7.AgricultureForestryFisheries'!K64</f>
        <v>0</v>
      </c>
      <c r="L19" s="42">
        <f>'7.AgricultureForestryFisheries'!L64</f>
        <v>0</v>
      </c>
      <c r="M19" s="42">
        <f>'7.AgricultureForestryFisheries'!M64</f>
        <v>0</v>
      </c>
      <c r="N19" s="42">
        <f>'7.AgricultureForestryFisheries'!N64</f>
        <v>0</v>
      </c>
      <c r="O19" s="42">
        <f>'7.AgricultureForestryFisheries'!O64</f>
        <v>0</v>
      </c>
      <c r="P19" s="42">
        <f>'7.AgricultureForestryFisheries'!P64</f>
        <v>0</v>
      </c>
      <c r="Q19" s="42">
        <f>'7.AgricultureForestryFisheries'!Q64</f>
        <v>0</v>
      </c>
      <c r="R19" s="42">
        <f>'7.AgricultureForestryFisheries'!R64</f>
        <v>0</v>
      </c>
      <c r="S19" s="43">
        <f>SUM(D19:R19)</f>
        <v>0</v>
      </c>
    </row>
    <row r="20" spans="2:19" ht="14.45" x14ac:dyDescent="0.3">
      <c r="B20" s="277" t="s">
        <v>33</v>
      </c>
      <c r="C20" s="277"/>
      <c r="D20" s="43">
        <f>SUM(D12,D17,D19)</f>
        <v>0</v>
      </c>
      <c r="E20" s="43">
        <f t="shared" ref="E20:S20" si="3">SUM(E12,E17,E19)</f>
        <v>0</v>
      </c>
      <c r="F20" s="43">
        <f t="shared" si="3"/>
        <v>0</v>
      </c>
      <c r="G20" s="43">
        <f t="shared" si="3"/>
        <v>0</v>
      </c>
      <c r="H20" s="43">
        <f t="shared" si="3"/>
        <v>0</v>
      </c>
      <c r="I20" s="43">
        <f t="shared" si="3"/>
        <v>0</v>
      </c>
      <c r="J20" s="43">
        <f t="shared" si="3"/>
        <v>0</v>
      </c>
      <c r="K20" s="43">
        <f t="shared" si="3"/>
        <v>0</v>
      </c>
      <c r="L20" s="43">
        <f t="shared" si="3"/>
        <v>0</v>
      </c>
      <c r="M20" s="43">
        <f t="shared" si="3"/>
        <v>0</v>
      </c>
      <c r="N20" s="43">
        <f t="shared" si="3"/>
        <v>0</v>
      </c>
      <c r="O20" s="43">
        <f t="shared" si="3"/>
        <v>0</v>
      </c>
      <c r="P20" s="43">
        <f t="shared" si="3"/>
        <v>0</v>
      </c>
      <c r="Q20" s="43">
        <f t="shared" si="3"/>
        <v>0</v>
      </c>
      <c r="R20" s="43">
        <f t="shared" si="3"/>
        <v>0</v>
      </c>
      <c r="S20" s="43">
        <f t="shared" si="3"/>
        <v>0</v>
      </c>
    </row>
    <row r="22" spans="2:19" s="45" customFormat="1" ht="30" customHeight="1" x14ac:dyDescent="0.3">
      <c r="B22" s="268" t="s">
        <v>199</v>
      </c>
      <c r="C22" s="268"/>
      <c r="E22" s="58"/>
    </row>
    <row r="23" spans="2:19" s="45" customFormat="1" ht="14.45" x14ac:dyDescent="0.3">
      <c r="B23" s="227" t="s">
        <v>214</v>
      </c>
      <c r="C23" s="227"/>
    </row>
    <row r="24" spans="2:19" s="45" customFormat="1" ht="38.25" customHeight="1" x14ac:dyDescent="0.3">
      <c r="B24" s="228" t="s">
        <v>217</v>
      </c>
      <c r="C24" s="229" t="s">
        <v>212</v>
      </c>
    </row>
    <row r="25" spans="2:19" s="45" customFormat="1" ht="14.45" x14ac:dyDescent="0.3">
      <c r="B25" s="230" t="s">
        <v>185</v>
      </c>
      <c r="C25" s="66">
        <f>Energy_supply!C17</f>
        <v>0</v>
      </c>
    </row>
    <row r="26" spans="2:19" s="45" customFormat="1" ht="14.45" x14ac:dyDescent="0.3">
      <c r="B26" s="231" t="s">
        <v>186</v>
      </c>
      <c r="C26" s="66">
        <f>Energy_supply!D17</f>
        <v>0</v>
      </c>
    </row>
    <row r="27" spans="2:19" s="45" customFormat="1" ht="14.45" x14ac:dyDescent="0.3">
      <c r="B27" s="231" t="s">
        <v>187</v>
      </c>
      <c r="C27" s="66">
        <f>Energy_supply!E17</f>
        <v>0</v>
      </c>
    </row>
    <row r="28" spans="2:19" s="45" customFormat="1" ht="14.45" x14ac:dyDescent="0.3">
      <c r="B28" s="232" t="s">
        <v>19</v>
      </c>
      <c r="C28" s="66">
        <f>Energy_supply!F17</f>
        <v>0</v>
      </c>
    </row>
    <row r="29" spans="2:19" s="45" customFormat="1" ht="14.45" x14ac:dyDescent="0.3">
      <c r="B29" s="239" t="s">
        <v>33</v>
      </c>
      <c r="C29" s="233">
        <f>SUM(C25:C28)</f>
        <v>0</v>
      </c>
    </row>
    <row r="30" spans="2:19" s="45" customFormat="1" ht="14.45" x14ac:dyDescent="0.3">
      <c r="B30" s="227" t="s">
        <v>215</v>
      </c>
      <c r="C30" s="227"/>
    </row>
    <row r="31" spans="2:19" s="45" customFormat="1" x14ac:dyDescent="0.25">
      <c r="B31" s="269" t="s">
        <v>216</v>
      </c>
      <c r="C31" s="269"/>
      <c r="D31" s="260" t="s">
        <v>188</v>
      </c>
      <c r="E31" s="260"/>
      <c r="F31" s="259" t="s">
        <v>189</v>
      </c>
      <c r="G31" s="259"/>
      <c r="H31" s="259"/>
      <c r="I31" s="259"/>
      <c r="J31" s="259"/>
      <c r="K31" s="259"/>
      <c r="L31" s="259"/>
      <c r="M31" s="259"/>
      <c r="N31" s="259"/>
      <c r="O31" s="259"/>
    </row>
    <row r="32" spans="2:19" s="45" customFormat="1" x14ac:dyDescent="0.25">
      <c r="B32" s="269"/>
      <c r="C32" s="269"/>
      <c r="D32" s="260"/>
      <c r="E32" s="260"/>
      <c r="F32" s="260" t="s">
        <v>4</v>
      </c>
      <c r="G32" s="260"/>
      <c r="H32" s="260"/>
      <c r="I32" s="260"/>
      <c r="J32" s="260"/>
      <c r="K32" s="260" t="s">
        <v>190</v>
      </c>
      <c r="L32" s="260" t="s">
        <v>15</v>
      </c>
      <c r="M32" s="260" t="s">
        <v>17</v>
      </c>
      <c r="N32" s="260" t="s">
        <v>191</v>
      </c>
      <c r="O32" s="260" t="s">
        <v>192</v>
      </c>
    </row>
    <row r="33" spans="2:15" s="45" customFormat="1" ht="38.25" x14ac:dyDescent="0.25">
      <c r="B33" s="269"/>
      <c r="C33" s="269"/>
      <c r="D33" s="46" t="s">
        <v>193</v>
      </c>
      <c r="E33" s="46" t="s">
        <v>194</v>
      </c>
      <c r="F33" s="46" t="s">
        <v>7</v>
      </c>
      <c r="G33" s="46" t="s">
        <v>8</v>
      </c>
      <c r="H33" s="46" t="s">
        <v>9</v>
      </c>
      <c r="I33" s="46" t="s">
        <v>12</v>
      </c>
      <c r="J33" s="46" t="s">
        <v>13</v>
      </c>
      <c r="K33" s="260"/>
      <c r="L33" s="260"/>
      <c r="M33" s="260"/>
      <c r="N33" s="260"/>
      <c r="O33" s="260"/>
    </row>
    <row r="34" spans="2:15" s="45" customFormat="1" ht="14.45" x14ac:dyDescent="0.3">
      <c r="B34" s="255" t="s">
        <v>195</v>
      </c>
      <c r="C34" s="255"/>
      <c r="D34" s="51">
        <f>Energy_supply!C33</f>
        <v>0</v>
      </c>
      <c r="E34" s="51">
        <f>Energy_supply!D33</f>
        <v>0</v>
      </c>
      <c r="F34" s="51">
        <f>Energy_supply!E33</f>
        <v>0</v>
      </c>
      <c r="G34" s="51">
        <f>Energy_supply!F33</f>
        <v>0</v>
      </c>
      <c r="H34" s="51">
        <f>Energy_supply!G33</f>
        <v>0</v>
      </c>
      <c r="I34" s="51">
        <f>Energy_supply!H33</f>
        <v>0</v>
      </c>
      <c r="J34" s="51">
        <f>Energy_supply!I33</f>
        <v>0</v>
      </c>
      <c r="K34" s="51">
        <f>Energy_supply!J33</f>
        <v>0</v>
      </c>
      <c r="L34" s="51">
        <f>Energy_supply!K33</f>
        <v>0</v>
      </c>
      <c r="M34" s="51">
        <f>Energy_supply!L33</f>
        <v>0</v>
      </c>
      <c r="N34" s="51">
        <f>Energy_supply!M33</f>
        <v>0</v>
      </c>
      <c r="O34" s="51">
        <f>Energy_supply!N33</f>
        <v>0</v>
      </c>
    </row>
    <row r="35" spans="2:15" s="45" customFormat="1" ht="14.45" x14ac:dyDescent="0.3">
      <c r="B35" s="255" t="s">
        <v>192</v>
      </c>
      <c r="C35" s="255"/>
      <c r="D35" s="51">
        <f>Energy_supply!C49</f>
        <v>0</v>
      </c>
      <c r="E35" s="51">
        <f>Energy_supply!D49</f>
        <v>0</v>
      </c>
      <c r="F35" s="51">
        <f>Energy_supply!E49</f>
        <v>0</v>
      </c>
      <c r="G35" s="51">
        <f>Energy_supply!F49</f>
        <v>0</v>
      </c>
      <c r="H35" s="51">
        <f>Energy_supply!G49</f>
        <v>0</v>
      </c>
      <c r="I35" s="51">
        <f>Energy_supply!H49</f>
        <v>0</v>
      </c>
      <c r="J35" s="51">
        <f>Energy_supply!I49</f>
        <v>0</v>
      </c>
      <c r="K35" s="51">
        <f>Energy_supply!J49</f>
        <v>0</v>
      </c>
      <c r="L35" s="51">
        <f>Energy_supply!K49</f>
        <v>0</v>
      </c>
      <c r="M35" s="51">
        <f>Energy_supply!L49</f>
        <v>0</v>
      </c>
      <c r="N35" s="51">
        <f>Energy_supply!M49</f>
        <v>0</v>
      </c>
      <c r="O35" s="51">
        <f>Energy_supply!N49</f>
        <v>0</v>
      </c>
    </row>
    <row r="36" spans="2:15" s="45" customFormat="1" ht="14.45" x14ac:dyDescent="0.3">
      <c r="B36" s="258" t="s">
        <v>33</v>
      </c>
      <c r="C36" s="258"/>
      <c r="D36" s="47">
        <f>SUM(D34:D35)</f>
        <v>0</v>
      </c>
      <c r="E36" s="47">
        <f t="shared" ref="E36:N36" si="4">SUM(E34:E35)</f>
        <v>0</v>
      </c>
      <c r="F36" s="47">
        <f t="shared" si="4"/>
        <v>0</v>
      </c>
      <c r="G36" s="47">
        <f t="shared" si="4"/>
        <v>0</v>
      </c>
      <c r="H36" s="47">
        <f t="shared" si="4"/>
        <v>0</v>
      </c>
      <c r="I36" s="47">
        <f t="shared" si="4"/>
        <v>0</v>
      </c>
      <c r="J36" s="47">
        <f t="shared" si="4"/>
        <v>0</v>
      </c>
      <c r="K36" s="47">
        <f t="shared" si="4"/>
        <v>0</v>
      </c>
      <c r="L36" s="47">
        <f t="shared" si="4"/>
        <v>0</v>
      </c>
      <c r="M36" s="47">
        <f t="shared" si="4"/>
        <v>0</v>
      </c>
      <c r="N36" s="47">
        <f t="shared" si="4"/>
        <v>0</v>
      </c>
      <c r="O36" s="47">
        <f>SUM(O34:O35)</f>
        <v>0</v>
      </c>
    </row>
    <row r="37" spans="2:15" s="45" customFormat="1" ht="14.45" x14ac:dyDescent="0.3">
      <c r="B37" s="227" t="s">
        <v>218</v>
      </c>
      <c r="C37" s="227"/>
    </row>
    <row r="38" spans="2:15" s="45" customFormat="1" x14ac:dyDescent="0.25">
      <c r="B38" s="261" t="s">
        <v>196</v>
      </c>
      <c r="C38" s="262"/>
      <c r="D38" s="260" t="s">
        <v>197</v>
      </c>
      <c r="E38" s="260"/>
      <c r="F38" s="259" t="s">
        <v>189</v>
      </c>
      <c r="G38" s="259"/>
      <c r="H38" s="259"/>
      <c r="I38" s="259"/>
      <c r="J38" s="259"/>
      <c r="K38" s="259"/>
      <c r="L38" s="259"/>
      <c r="M38" s="259"/>
      <c r="N38" s="259"/>
      <c r="O38" s="259"/>
    </row>
    <row r="39" spans="2:15" s="45" customFormat="1" x14ac:dyDescent="0.25">
      <c r="B39" s="263"/>
      <c r="C39" s="264"/>
      <c r="D39" s="260"/>
      <c r="E39" s="260"/>
      <c r="F39" s="260" t="s">
        <v>4</v>
      </c>
      <c r="G39" s="260"/>
      <c r="H39" s="260"/>
      <c r="I39" s="260"/>
      <c r="J39" s="260"/>
      <c r="K39" s="260" t="s">
        <v>190</v>
      </c>
      <c r="L39" s="260" t="s">
        <v>15</v>
      </c>
      <c r="M39" s="260" t="s">
        <v>17</v>
      </c>
      <c r="N39" s="260" t="s">
        <v>191</v>
      </c>
      <c r="O39" s="260" t="s">
        <v>192</v>
      </c>
    </row>
    <row r="40" spans="2:15" s="45" customFormat="1" ht="38.25" x14ac:dyDescent="0.25">
      <c r="B40" s="265"/>
      <c r="C40" s="266"/>
      <c r="D40" s="46" t="s">
        <v>193</v>
      </c>
      <c r="E40" s="46" t="s">
        <v>194</v>
      </c>
      <c r="F40" s="46" t="s">
        <v>7</v>
      </c>
      <c r="G40" s="46" t="s">
        <v>8</v>
      </c>
      <c r="H40" s="46" t="s">
        <v>9</v>
      </c>
      <c r="I40" s="46" t="s">
        <v>12</v>
      </c>
      <c r="J40" s="46" t="s">
        <v>13</v>
      </c>
      <c r="K40" s="260"/>
      <c r="L40" s="260"/>
      <c r="M40" s="260"/>
      <c r="N40" s="260"/>
      <c r="O40" s="260"/>
    </row>
    <row r="41" spans="2:15" s="45" customFormat="1" x14ac:dyDescent="0.25">
      <c r="B41" s="255" t="s">
        <v>195</v>
      </c>
      <c r="C41" s="255"/>
      <c r="D41" s="51">
        <f>Energy_supply!C65</f>
        <v>0</v>
      </c>
      <c r="E41" s="51">
        <f>Energy_supply!D65</f>
        <v>0</v>
      </c>
      <c r="F41" s="51">
        <f>Energy_supply!E65</f>
        <v>0</v>
      </c>
      <c r="G41" s="51">
        <f>Energy_supply!F65</f>
        <v>0</v>
      </c>
      <c r="H41" s="51">
        <f>Energy_supply!G65</f>
        <v>0</v>
      </c>
      <c r="I41" s="51">
        <f>Energy_supply!H65</f>
        <v>0</v>
      </c>
      <c r="J41" s="51">
        <f>Energy_supply!I65</f>
        <v>0</v>
      </c>
      <c r="K41" s="51">
        <f>Energy_supply!J65</f>
        <v>0</v>
      </c>
      <c r="L41" s="51">
        <f>Energy_supply!K65</f>
        <v>0</v>
      </c>
      <c r="M41" s="51">
        <f>Energy_supply!L65</f>
        <v>0</v>
      </c>
      <c r="N41" s="51">
        <f>Energy_supply!M65</f>
        <v>0</v>
      </c>
      <c r="O41" s="51">
        <f>Energy_supply!N65</f>
        <v>0</v>
      </c>
    </row>
    <row r="42" spans="2:15" s="45" customFormat="1" x14ac:dyDescent="0.25">
      <c r="B42" s="256" t="s">
        <v>198</v>
      </c>
      <c r="C42" s="257"/>
      <c r="D42" s="51">
        <f>Energy_supply!C81</f>
        <v>0</v>
      </c>
      <c r="E42" s="51">
        <f>Energy_supply!D81</f>
        <v>0</v>
      </c>
      <c r="F42" s="51">
        <f>Energy_supply!E81</f>
        <v>0</v>
      </c>
      <c r="G42" s="51">
        <f>Energy_supply!F81</f>
        <v>0</v>
      </c>
      <c r="H42" s="51">
        <f>Energy_supply!G81</f>
        <v>0</v>
      </c>
      <c r="I42" s="51">
        <f>Energy_supply!H81</f>
        <v>0</v>
      </c>
      <c r="J42" s="51">
        <f>Energy_supply!I81</f>
        <v>0</v>
      </c>
      <c r="K42" s="51">
        <f>Energy_supply!J81</f>
        <v>0</v>
      </c>
      <c r="L42" s="51">
        <f>Energy_supply!K81</f>
        <v>0</v>
      </c>
      <c r="M42" s="51">
        <f>Energy_supply!L81</f>
        <v>0</v>
      </c>
      <c r="N42" s="51">
        <f>Energy_supply!M81</f>
        <v>0</v>
      </c>
      <c r="O42" s="51">
        <f>Energy_supply!N81</f>
        <v>0</v>
      </c>
    </row>
    <row r="43" spans="2:15" s="45" customFormat="1" x14ac:dyDescent="0.25">
      <c r="B43" s="255" t="s">
        <v>192</v>
      </c>
      <c r="C43" s="255"/>
      <c r="D43" s="51">
        <f>Energy_supply!C97</f>
        <v>0</v>
      </c>
      <c r="E43" s="51">
        <f>Energy_supply!D97</f>
        <v>0</v>
      </c>
      <c r="F43" s="51">
        <f>Energy_supply!E97</f>
        <v>0</v>
      </c>
      <c r="G43" s="51">
        <f>Energy_supply!F97</f>
        <v>0</v>
      </c>
      <c r="H43" s="51">
        <f>Energy_supply!G97</f>
        <v>0</v>
      </c>
      <c r="I43" s="51">
        <f>Energy_supply!H97</f>
        <v>0</v>
      </c>
      <c r="J43" s="51">
        <f>Energy_supply!I97</f>
        <v>0</v>
      </c>
      <c r="K43" s="51">
        <f>Energy_supply!J97</f>
        <v>0</v>
      </c>
      <c r="L43" s="51">
        <f>Energy_supply!K97</f>
        <v>0</v>
      </c>
      <c r="M43" s="51">
        <f>Energy_supply!L97</f>
        <v>0</v>
      </c>
      <c r="N43" s="51">
        <f>Energy_supply!M97</f>
        <v>0</v>
      </c>
      <c r="O43" s="51">
        <f>Energy_supply!N97</f>
        <v>0</v>
      </c>
    </row>
    <row r="44" spans="2:15" s="45" customFormat="1" x14ac:dyDescent="0.25">
      <c r="B44" s="258" t="s">
        <v>33</v>
      </c>
      <c r="C44" s="258"/>
      <c r="D44" s="47">
        <f>SUM(D41:D43)</f>
        <v>0</v>
      </c>
      <c r="E44" s="47">
        <f t="shared" ref="E44:O44" si="5">SUM(E41:E43)</f>
        <v>0</v>
      </c>
      <c r="F44" s="47">
        <f t="shared" si="5"/>
        <v>0</v>
      </c>
      <c r="G44" s="47">
        <f t="shared" si="5"/>
        <v>0</v>
      </c>
      <c r="H44" s="47">
        <f t="shared" si="5"/>
        <v>0</v>
      </c>
      <c r="I44" s="47">
        <f t="shared" si="5"/>
        <v>0</v>
      </c>
      <c r="J44" s="47">
        <f t="shared" si="5"/>
        <v>0</v>
      </c>
      <c r="K44" s="47">
        <f t="shared" si="5"/>
        <v>0</v>
      </c>
      <c r="L44" s="47">
        <f t="shared" si="5"/>
        <v>0</v>
      </c>
      <c r="M44" s="47">
        <f t="shared" si="5"/>
        <v>0</v>
      </c>
      <c r="N44" s="47">
        <f t="shared" si="5"/>
        <v>0</v>
      </c>
      <c r="O44" s="47">
        <f t="shared" si="5"/>
        <v>0</v>
      </c>
    </row>
    <row r="45" spans="2:15" s="45" customFormat="1" x14ac:dyDescent="0.25">
      <c r="B45" s="240"/>
      <c r="C45" s="234"/>
    </row>
    <row r="46" spans="2:15" s="45" customFormat="1" x14ac:dyDescent="0.25">
      <c r="B46" s="240"/>
      <c r="C46" s="234"/>
    </row>
    <row r="48" spans="2:15" x14ac:dyDescent="0.25">
      <c r="B48" s="235" t="s">
        <v>160</v>
      </c>
      <c r="C48" s="9" t="s">
        <v>161</v>
      </c>
      <c r="D48" s="10" t="s">
        <v>162</v>
      </c>
      <c r="E48" s="11"/>
    </row>
  </sheetData>
  <mergeCells count="52">
    <mergeCell ref="D18:S18"/>
    <mergeCell ref="B19:C19"/>
    <mergeCell ref="D13:S13"/>
    <mergeCell ref="B14:C14"/>
    <mergeCell ref="B15:C15"/>
    <mergeCell ref="B16:C16"/>
    <mergeCell ref="B17:C17"/>
    <mergeCell ref="B8:C8"/>
    <mergeCell ref="B20:C20"/>
    <mergeCell ref="B10:B11"/>
    <mergeCell ref="B12:C12"/>
    <mergeCell ref="B13:C13"/>
    <mergeCell ref="B18:C18"/>
    <mergeCell ref="B1:C1"/>
    <mergeCell ref="B22:C22"/>
    <mergeCell ref="B31:C33"/>
    <mergeCell ref="D31:E32"/>
    <mergeCell ref="B9:C9"/>
    <mergeCell ref="B2:C4"/>
    <mergeCell ref="D2:S2"/>
    <mergeCell ref="D3:D4"/>
    <mergeCell ref="E3:E4"/>
    <mergeCell ref="F3:M3"/>
    <mergeCell ref="N3:R3"/>
    <mergeCell ref="S3:S4"/>
    <mergeCell ref="B5:C5"/>
    <mergeCell ref="D5:S5"/>
    <mergeCell ref="B6:C6"/>
    <mergeCell ref="B7:C7"/>
    <mergeCell ref="F31:O31"/>
    <mergeCell ref="F32:J32"/>
    <mergeCell ref="K32:K33"/>
    <mergeCell ref="L32:L33"/>
    <mergeCell ref="M32:M33"/>
    <mergeCell ref="N32:N33"/>
    <mergeCell ref="O32:O33"/>
    <mergeCell ref="B34:C34"/>
    <mergeCell ref="B35:C35"/>
    <mergeCell ref="B36:C36"/>
    <mergeCell ref="B38:C40"/>
    <mergeCell ref="D38:E39"/>
    <mergeCell ref="B41:C41"/>
    <mergeCell ref="B42:C42"/>
    <mergeCell ref="B43:C43"/>
    <mergeCell ref="B44:C44"/>
    <mergeCell ref="F38:O38"/>
    <mergeCell ref="F39:J39"/>
    <mergeCell ref="K39:K40"/>
    <mergeCell ref="L39:L40"/>
    <mergeCell ref="M39:M40"/>
    <mergeCell ref="N39:N40"/>
    <mergeCell ref="O39:O40"/>
  </mergeCells>
  <dataValidations count="11">
    <dataValidation allowBlank="1" showInputMessage="1" showErrorMessage="1" prompt="Buildings and facilities owned by the local authority. Facilities refer to energy consuming entities that are not buildings, such as wastewater treatment plants." sqref="B6:C6"/>
    <dataValidation allowBlank="1" showInputMessage="1" showErrorMessage="1" prompt="Buildings and facilities of the tertiary sector (services), for example offices of private companies, banks, commercial and retail activities, hospitals, etc. " sqref="B7:C7"/>
    <dataValidation allowBlank="1" showInputMessage="1" showErrorMessage="1" prompt="Buildings that are primarily used as residential buildings. Social housing should be included in this sector." sqref="B8:C8"/>
    <dataValidation allowBlank="1" showInputMessage="1" showErrorMessage="1" prompt="Public lighting owned or operated by the local authority (e.g. street lighting and traffic lights). Non-municipal public lighting is included in the sector of “Tertiary buildings, equipment/facilities”." sqref="B9:C9"/>
    <dataValidation allowBlank="1" showInputMessage="1" showErrorMessage="1" prompt="Vehicles owned and used by the local authority/administration." sqref="B14:C14"/>
    <dataValidation allowBlank="1" showInputMessage="1" showErrorMessage="1" prompt="Bus, tramway, metro, urban rail transportation and local ferries used for passenger transport." sqref="B15:C15"/>
    <dataValidation allowBlank="1" showInputMessage="1" showErrorMessage="1" prompt="Road, rail and boat transport in the territory of the local authority which refer to the transport of persons and goods not specified above (e.g. private passenger cars and freight transport)." sqref="B16:C16"/>
    <dataValidation allowBlank="1" showInputMessage="1" showErrorMessage="1" prompt="Industries not involved in the EU Emissions Trading Scheme (EU-ETS), if actions targeting industry are foreseen in the SEAP." sqref="C10"/>
    <dataValidation allowBlank="1" showInputMessage="1" showErrorMessage="1" prompt="Industries involved in the EU Emissions Trading Scheme (EU-ETS), if actions targeting those industries are foreseen in the SEAP. " sqref="C11"/>
    <dataValidation allowBlank="1" showInputMessage="1" showErrorMessage="1" prompt="Refers to manufacturing and construction industries." sqref="B10:B11"/>
    <dataValidation allowBlank="1" showInputMessage="1" showErrorMessage="1" prompt="Buildings, facilities and machinery of the primary sector (agriculture, forestry, fisheries), for example greenhouses, livestock facilities, irrigation, farm machinery and fishing boats." sqref="B19:C19"/>
  </dataValidations>
  <hyperlinks>
    <hyperlink ref="B6:C6" location="'1.Municipal buildings'!A1" display="Municipal buildings, equipment/facilities"/>
    <hyperlink ref="B7:C7" location="'2.Tertiary buildings'!A1" display="Tertiary (non municipal) buildings, equipment/facilities"/>
    <hyperlink ref="B8:C8" location="'3.Residential buildings'!A1" display="Residential buildings"/>
    <hyperlink ref="B9:C9" location="'4.Public lighting'!A1" display="Public lighting"/>
    <hyperlink ref="C10" location="'5.Industry-Non ETS'!A1" display="Non-ETS"/>
    <hyperlink ref="C11" location="'6.Industry-ETS'!A1" display="ETS (not recommended)"/>
    <hyperlink ref="B14:C14" location="'8.Municipal fleet'!A1" display="Municipal fleet"/>
    <hyperlink ref="B15:C15" location="'10.Public transport'!A1" display="Public transport "/>
    <hyperlink ref="B16:C16" location="'9.Private and commercial fleet'!A1" display="Private and commercial transport  "/>
    <hyperlink ref="B19:C19" location="'7.AgricultureForestryFisheries'!A1" display="Agriculture, Forestry, Fisheries"/>
    <hyperlink ref="B24" location="Energy_supply!A1" display="Local renewable electricity plants                                            (ETS and large-scale plants &gt; 20 MWe not recommended)"/>
    <hyperlink ref="B31:C33" location="Energy_supply!A1" display="Energy_supply!A1"/>
    <hyperlink ref="B38:C40" location="Energy_supply!A1" display="Local heat/cold production plants"/>
  </hyperlinks>
  <pageMargins left="0.7" right="0.7" top="0.75" bottom="0.75" header="0.3" footer="0.3"/>
  <pageSetup orientation="portrait" r:id="rId1"/>
  <ignoredErrors>
    <ignoredError sqref="S6:S8 S10:S11 D12 S19 D17:S17 D20:S20 S9 S12 S14:S16 E12:R12 D6:R8 D9 D10:R11 D19:R19 D14:O14 D16:O16 N15 H15 E15 D15 F15:G15 I15:M15 O1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S48"/>
  <sheetViews>
    <sheetView topLeftCell="A28" zoomScale="85" zoomScaleNormal="85" workbookViewId="0">
      <selection activeCell="B24" sqref="B24"/>
    </sheetView>
  </sheetViews>
  <sheetFormatPr defaultColWidth="9.140625" defaultRowHeight="15" x14ac:dyDescent="0.25"/>
  <cols>
    <col min="1" max="1" width="10.140625" style="2" bestFit="1" customWidth="1"/>
    <col min="2" max="2" width="63" style="236" bestFit="1" customWidth="1"/>
    <col min="3" max="3" width="36.85546875" style="236" customWidth="1"/>
    <col min="4" max="4" width="37.85546875" style="2" bestFit="1" customWidth="1"/>
    <col min="5" max="5" width="12.140625" style="2" bestFit="1" customWidth="1"/>
    <col min="6" max="6" width="9.42578125" style="2" bestFit="1" customWidth="1"/>
    <col min="7" max="7" width="12.28515625" style="2" bestFit="1" customWidth="1"/>
    <col min="8" max="8" width="13.140625" style="2" bestFit="1" customWidth="1"/>
    <col min="9" max="9" width="8.85546875" style="2" bestFit="1" customWidth="1"/>
    <col min="10" max="10" width="11.140625" style="2" bestFit="1" customWidth="1"/>
    <col min="11" max="11" width="8.85546875" style="2" bestFit="1" customWidth="1"/>
    <col min="12" max="12" width="10.7109375" style="2" bestFit="1" customWidth="1"/>
    <col min="13" max="13" width="19.42578125" style="2" customWidth="1"/>
    <col min="14" max="14" width="16.5703125" style="2" customWidth="1"/>
    <col min="15" max="15" width="9.28515625" style="2" customWidth="1"/>
    <col min="16" max="16" width="10.7109375" style="2" bestFit="1" customWidth="1"/>
    <col min="17" max="17" width="9.7109375" style="2" bestFit="1" customWidth="1"/>
    <col min="18" max="18" width="14" style="2" bestFit="1" customWidth="1"/>
    <col min="19" max="19" width="9.85546875" style="2" customWidth="1"/>
    <col min="20" max="16384" width="9.140625" style="2"/>
  </cols>
  <sheetData>
    <row r="1" spans="1:19" s="65" customFormat="1" ht="30" customHeight="1" x14ac:dyDescent="0.3">
      <c r="B1" s="267" t="s">
        <v>307</v>
      </c>
      <c r="C1" s="267"/>
    </row>
    <row r="2" spans="1:19" x14ac:dyDescent="0.25">
      <c r="B2" s="271" t="s">
        <v>0</v>
      </c>
      <c r="C2" s="271"/>
      <c r="D2" s="272" t="s">
        <v>1</v>
      </c>
      <c r="E2" s="272"/>
      <c r="F2" s="272"/>
      <c r="G2" s="272"/>
      <c r="H2" s="272"/>
      <c r="I2" s="272"/>
      <c r="J2" s="272"/>
      <c r="K2" s="272"/>
      <c r="L2" s="272"/>
      <c r="M2" s="272"/>
      <c r="N2" s="272"/>
      <c r="O2" s="272"/>
      <c r="P2" s="272"/>
      <c r="Q2" s="272"/>
      <c r="R2" s="272"/>
      <c r="S2" s="272"/>
    </row>
    <row r="3" spans="1:19" x14ac:dyDescent="0.25">
      <c r="B3" s="271"/>
      <c r="C3" s="271"/>
      <c r="D3" s="272" t="s">
        <v>2</v>
      </c>
      <c r="E3" s="272" t="s">
        <v>3</v>
      </c>
      <c r="F3" s="272" t="s">
        <v>4</v>
      </c>
      <c r="G3" s="272"/>
      <c r="H3" s="272"/>
      <c r="I3" s="272"/>
      <c r="J3" s="272"/>
      <c r="K3" s="272"/>
      <c r="L3" s="272"/>
      <c r="M3" s="272"/>
      <c r="N3" s="272" t="s">
        <v>5</v>
      </c>
      <c r="O3" s="272"/>
      <c r="P3" s="272"/>
      <c r="Q3" s="272"/>
      <c r="R3" s="272"/>
      <c r="S3" s="272" t="s">
        <v>6</v>
      </c>
    </row>
    <row r="4" spans="1:19" ht="25.5" x14ac:dyDescent="0.25">
      <c r="B4" s="271"/>
      <c r="C4" s="271"/>
      <c r="D4" s="272"/>
      <c r="E4" s="272"/>
      <c r="F4" s="57" t="s">
        <v>7</v>
      </c>
      <c r="G4" s="57" t="s">
        <v>8</v>
      </c>
      <c r="H4" s="57" t="s">
        <v>9</v>
      </c>
      <c r="I4" s="57" t="s">
        <v>10</v>
      </c>
      <c r="J4" s="57" t="s">
        <v>11</v>
      </c>
      <c r="K4" s="57" t="s">
        <v>12</v>
      </c>
      <c r="L4" s="57" t="s">
        <v>13</v>
      </c>
      <c r="M4" s="57" t="s">
        <v>14</v>
      </c>
      <c r="N4" s="57" t="s">
        <v>15</v>
      </c>
      <c r="O4" s="57" t="s">
        <v>16</v>
      </c>
      <c r="P4" s="57" t="s">
        <v>17</v>
      </c>
      <c r="Q4" s="57" t="s">
        <v>18</v>
      </c>
      <c r="R4" s="57" t="s">
        <v>19</v>
      </c>
      <c r="S4" s="272"/>
    </row>
    <row r="5" spans="1:19" ht="28.15" x14ac:dyDescent="0.3">
      <c r="A5" s="62" t="s">
        <v>250</v>
      </c>
      <c r="B5" s="287" t="s">
        <v>305</v>
      </c>
      <c r="C5" s="274"/>
      <c r="D5" s="275" t="s">
        <v>20</v>
      </c>
      <c r="E5" s="275"/>
      <c r="F5" s="275"/>
      <c r="G5" s="275"/>
      <c r="H5" s="275"/>
      <c r="I5" s="275"/>
      <c r="J5" s="275"/>
      <c r="K5" s="275"/>
      <c r="L5" s="275"/>
      <c r="M5" s="275"/>
      <c r="N5" s="275"/>
      <c r="O5" s="275"/>
      <c r="P5" s="275"/>
      <c r="Q5" s="275"/>
      <c r="R5" s="275"/>
      <c r="S5" s="275"/>
    </row>
    <row r="6" spans="1:19" s="59" customFormat="1" ht="14.45" x14ac:dyDescent="0.3">
      <c r="A6" s="61">
        <v>0</v>
      </c>
      <c r="B6" s="288" t="s">
        <v>21</v>
      </c>
      <c r="C6" s="276"/>
      <c r="D6" s="42">
        <f>Energy_balance_baseline!D6*(1+$A$6)-'1.Municipal buildings'!D92</f>
        <v>0</v>
      </c>
      <c r="E6" s="42">
        <f>Energy_balance_baseline!E6*(1+$A$6)-'1.Municipal buildings'!E92</f>
        <v>0</v>
      </c>
      <c r="F6" s="42">
        <f>Energy_balance_baseline!F6*(1+$A$6)-'1.Municipal buildings'!F92</f>
        <v>0</v>
      </c>
      <c r="G6" s="42">
        <f>Energy_balance_baseline!G6*(1+$A$6)-'1.Municipal buildings'!G92</f>
        <v>0</v>
      </c>
      <c r="H6" s="42">
        <f>Energy_balance_baseline!H6*(1+$A$6)-'1.Municipal buildings'!H92</f>
        <v>0</v>
      </c>
      <c r="I6" s="42">
        <f>Energy_balance_baseline!I6*(1+$A$6)-'1.Municipal buildings'!I92</f>
        <v>0</v>
      </c>
      <c r="J6" s="42">
        <f>Energy_balance_baseline!J6*(1+$A$6)-'1.Municipal buildings'!J92</f>
        <v>0</v>
      </c>
      <c r="K6" s="42">
        <f>Energy_balance_baseline!K6*(1+$A$6)-'1.Municipal buildings'!K92</f>
        <v>0</v>
      </c>
      <c r="L6" s="42">
        <f>Energy_balance_baseline!L6*(1+$A$6)-'1.Municipal buildings'!L92</f>
        <v>0</v>
      </c>
      <c r="M6" s="42">
        <f>Energy_balance_baseline!M6*(1+$A$6)-'1.Municipal buildings'!M92</f>
        <v>0</v>
      </c>
      <c r="N6" s="42">
        <f>Energy_balance_baseline!N6*(1+$A$6)-'1.Municipal buildings'!N92</f>
        <v>0</v>
      </c>
      <c r="O6" s="42">
        <f>Energy_balance_baseline!O6*(1+$A$6)-'1.Municipal buildings'!O92</f>
        <v>0</v>
      </c>
      <c r="P6" s="42">
        <f>Energy_balance_baseline!P6*(1+$A$6)-'1.Municipal buildings'!P92</f>
        <v>0</v>
      </c>
      <c r="Q6" s="42">
        <f>Energy_balance_baseline!Q6*(1+$A$6)-'1.Municipal buildings'!Q92</f>
        <v>0</v>
      </c>
      <c r="R6" s="42">
        <f>Energy_balance_baseline!R6*(1+$A$6)-'1.Municipal buildings'!R92</f>
        <v>0</v>
      </c>
      <c r="S6" s="43">
        <f>SUM(D6:R6)</f>
        <v>0</v>
      </c>
    </row>
    <row r="7" spans="1:19" ht="14.45" x14ac:dyDescent="0.3">
      <c r="A7" s="61">
        <v>0</v>
      </c>
      <c r="B7" s="288" t="s">
        <v>22</v>
      </c>
      <c r="C7" s="276"/>
      <c r="D7" s="42">
        <f>Energy_balance_baseline!D7*(1+$A$7)-'2.Tertiary buildings'!D128</f>
        <v>0</v>
      </c>
      <c r="E7" s="42">
        <f>Energy_balance_baseline!E7*(1+$A$7)-'2.Tertiary buildings'!E128</f>
        <v>0</v>
      </c>
      <c r="F7" s="42">
        <f>Energy_balance_baseline!F7*(1+$A$7)-'2.Tertiary buildings'!F128</f>
        <v>0</v>
      </c>
      <c r="G7" s="42">
        <f>Energy_balance_baseline!G7*(1+$A$7)-'2.Tertiary buildings'!G128</f>
        <v>0</v>
      </c>
      <c r="H7" s="42">
        <f>Energy_balance_baseline!H7*(1+$A$7)-'2.Tertiary buildings'!H128</f>
        <v>0</v>
      </c>
      <c r="I7" s="42">
        <f>Energy_balance_baseline!I7*(1+$A$7)-'2.Tertiary buildings'!I128</f>
        <v>0</v>
      </c>
      <c r="J7" s="42">
        <f>Energy_balance_baseline!J7*(1+$A$7)-'2.Tertiary buildings'!J128</f>
        <v>0</v>
      </c>
      <c r="K7" s="42">
        <f>Energy_balance_baseline!K7*(1+$A$7)-'2.Tertiary buildings'!K128</f>
        <v>0</v>
      </c>
      <c r="L7" s="42">
        <f>Energy_balance_baseline!L7*(1+$A$7)-'2.Tertiary buildings'!L128</f>
        <v>0</v>
      </c>
      <c r="M7" s="42">
        <f>Energy_balance_baseline!M7*(1+$A$7)-'2.Tertiary buildings'!M128</f>
        <v>0</v>
      </c>
      <c r="N7" s="42">
        <f>Energy_balance_baseline!N7*(1+$A$7)-'2.Tertiary buildings'!N128</f>
        <v>0</v>
      </c>
      <c r="O7" s="42">
        <f>Energy_balance_baseline!O7*(1+$A$7)-'2.Tertiary buildings'!O128</f>
        <v>0</v>
      </c>
      <c r="P7" s="42">
        <f>Energy_balance_baseline!P7*(1+$A$7)-'2.Tertiary buildings'!P128</f>
        <v>0</v>
      </c>
      <c r="Q7" s="42">
        <f>Energy_balance_baseline!Q7*(1+$A$7)-'2.Tertiary buildings'!Q128</f>
        <v>0</v>
      </c>
      <c r="R7" s="42">
        <f>Energy_balance_baseline!R7*(1+$A$7)-'2.Tertiary buildings'!R128</f>
        <v>0</v>
      </c>
      <c r="S7" s="43">
        <f t="shared" ref="S7:S11" si="0">SUM(D7:R7)</f>
        <v>0</v>
      </c>
    </row>
    <row r="8" spans="1:19" ht="14.45" x14ac:dyDescent="0.3">
      <c r="A8" s="61">
        <v>0</v>
      </c>
      <c r="B8" s="288" t="s">
        <v>23</v>
      </c>
      <c r="C8" s="276"/>
      <c r="D8" s="42">
        <f>Energy_balance_baseline!D8*(1+$A$8)-'3.Residential buildings'!D110</f>
        <v>0</v>
      </c>
      <c r="E8" s="42">
        <f>Energy_balance_baseline!E8*(1+$A$8)-'3.Residential buildings'!E110</f>
        <v>0</v>
      </c>
      <c r="F8" s="42">
        <f>Energy_balance_baseline!F8*(1+$A$8)-'3.Residential buildings'!F110</f>
        <v>0</v>
      </c>
      <c r="G8" s="42">
        <f>Energy_balance_baseline!G8*(1+$A$8)-'3.Residential buildings'!G110</f>
        <v>0</v>
      </c>
      <c r="H8" s="42">
        <f>Energy_balance_baseline!H8*(1+$A$8)-'3.Residential buildings'!H110</f>
        <v>0</v>
      </c>
      <c r="I8" s="42">
        <f>Energy_balance_baseline!I8*(1+$A$8)-'3.Residential buildings'!I110</f>
        <v>0</v>
      </c>
      <c r="J8" s="42">
        <f>Energy_balance_baseline!J8*(1+$A$8)-'3.Residential buildings'!J110</f>
        <v>0</v>
      </c>
      <c r="K8" s="42">
        <f>Energy_balance_baseline!K8*(1+$A$8)-'3.Residential buildings'!K110</f>
        <v>0</v>
      </c>
      <c r="L8" s="42">
        <f>Energy_balance_baseline!L8*(1+$A$8)-'3.Residential buildings'!L110</f>
        <v>0</v>
      </c>
      <c r="M8" s="42">
        <f>Energy_balance_baseline!M8*(1+$A$8)-'3.Residential buildings'!M110</f>
        <v>0</v>
      </c>
      <c r="N8" s="42">
        <f>Energy_balance_baseline!N8*(1+$A$8)-'3.Residential buildings'!N110</f>
        <v>0</v>
      </c>
      <c r="O8" s="42">
        <f>Energy_balance_baseline!O8*(1+$A$8)-'3.Residential buildings'!O110</f>
        <v>0</v>
      </c>
      <c r="P8" s="42">
        <f>Energy_balance_baseline!P8*(1+$A$8)-'3.Residential buildings'!P110</f>
        <v>0</v>
      </c>
      <c r="Q8" s="42">
        <f>Energy_balance_baseline!Q8*(1+$A$8)-'3.Residential buildings'!Q110</f>
        <v>0</v>
      </c>
      <c r="R8" s="42">
        <f>Energy_balance_baseline!R8*(1+$A$8)-'3.Residential buildings'!R110</f>
        <v>0</v>
      </c>
      <c r="S8" s="43">
        <f t="shared" si="0"/>
        <v>0</v>
      </c>
    </row>
    <row r="9" spans="1:19" ht="14.45" x14ac:dyDescent="0.3">
      <c r="A9" s="61">
        <v>0</v>
      </c>
      <c r="B9" s="286" t="s">
        <v>24</v>
      </c>
      <c r="C9" s="270"/>
      <c r="D9" s="42">
        <f>Energy_balance_baseline!D9*(1+$A$9)*'4.Public lighting'!D66</f>
        <v>0</v>
      </c>
      <c r="E9" s="42"/>
      <c r="F9" s="42"/>
      <c r="G9" s="42"/>
      <c r="H9" s="42"/>
      <c r="I9" s="42"/>
      <c r="J9" s="42"/>
      <c r="K9" s="42"/>
      <c r="L9" s="42"/>
      <c r="M9" s="42"/>
      <c r="N9" s="42"/>
      <c r="O9" s="42"/>
      <c r="P9" s="42"/>
      <c r="Q9" s="42"/>
      <c r="R9" s="42"/>
      <c r="S9" s="43">
        <f t="shared" si="0"/>
        <v>0</v>
      </c>
    </row>
    <row r="10" spans="1:19" x14ac:dyDescent="0.25">
      <c r="A10" s="61">
        <v>0</v>
      </c>
      <c r="B10" s="290" t="s">
        <v>25</v>
      </c>
      <c r="C10" s="237" t="s">
        <v>26</v>
      </c>
      <c r="D10" s="42">
        <f>Energy_balance_baseline!D10*(1+$A$10)-'5.Industry-Non ETS'!D110</f>
        <v>0</v>
      </c>
      <c r="E10" s="42">
        <f>Energy_balance_baseline!E10*(1+$A$10)-'5.Industry-Non ETS'!E110</f>
        <v>0</v>
      </c>
      <c r="F10" s="42">
        <f>Energy_balance_baseline!F10*(1+$A$10)-'5.Industry-Non ETS'!F110</f>
        <v>0</v>
      </c>
      <c r="G10" s="42">
        <f>Energy_balance_baseline!G10*(1+$A$10)-'5.Industry-Non ETS'!G110</f>
        <v>0</v>
      </c>
      <c r="H10" s="42">
        <f>Energy_balance_baseline!H10*(1+$A$10)-'5.Industry-Non ETS'!H110</f>
        <v>0</v>
      </c>
      <c r="I10" s="42">
        <f>Energy_balance_baseline!I10*(1+$A$10)-'5.Industry-Non ETS'!I110</f>
        <v>0</v>
      </c>
      <c r="J10" s="42">
        <f>Energy_balance_baseline!J10*(1+$A$10)-'5.Industry-Non ETS'!J110</f>
        <v>0</v>
      </c>
      <c r="K10" s="42">
        <f>Energy_balance_baseline!K10*(1+$A$10)-'5.Industry-Non ETS'!K110</f>
        <v>0</v>
      </c>
      <c r="L10" s="42">
        <f>Energy_balance_baseline!L10*(1+$A$10)-'5.Industry-Non ETS'!L110</f>
        <v>0</v>
      </c>
      <c r="M10" s="42">
        <f>Energy_balance_baseline!M10*(1+$A$10)-'5.Industry-Non ETS'!M110</f>
        <v>0</v>
      </c>
      <c r="N10" s="42">
        <f>Energy_balance_baseline!N10*(1+$A$10)-'5.Industry-Non ETS'!N110</f>
        <v>0</v>
      </c>
      <c r="O10" s="42">
        <f>Energy_balance_baseline!O10*(1+$A$10)-'5.Industry-Non ETS'!O110</f>
        <v>0</v>
      </c>
      <c r="P10" s="42">
        <f>Energy_balance_baseline!P10*(1+$A$10)-'5.Industry-Non ETS'!P110</f>
        <v>0</v>
      </c>
      <c r="Q10" s="42">
        <f>Energy_balance_baseline!Q10*(1+$A$10)-'5.Industry-Non ETS'!Q110</f>
        <v>0</v>
      </c>
      <c r="R10" s="42">
        <f>Energy_balance_baseline!R10*(1+$A$10)-'5.Industry-Non ETS'!R110</f>
        <v>0</v>
      </c>
      <c r="S10" s="43">
        <f t="shared" si="0"/>
        <v>0</v>
      </c>
    </row>
    <row r="11" spans="1:19" ht="15" customHeight="1" x14ac:dyDescent="0.25">
      <c r="A11" s="61">
        <v>0</v>
      </c>
      <c r="B11" s="290"/>
      <c r="C11" s="238" t="s">
        <v>163</v>
      </c>
      <c r="D11" s="42">
        <f>Energy_balance_baseline!D11*(1+$A$11)-'6.Industry-ETS'!D110</f>
        <v>0</v>
      </c>
      <c r="E11" s="42">
        <f>Energy_balance_baseline!E11*(1+$A$11)-'6.Industry-ETS'!E110</f>
        <v>0</v>
      </c>
      <c r="F11" s="42">
        <f>Energy_balance_baseline!F11*(1+$A$11)-'6.Industry-ETS'!F110</f>
        <v>0</v>
      </c>
      <c r="G11" s="42">
        <f>Energy_balance_baseline!G11*(1+$A$11)-'6.Industry-ETS'!G110</f>
        <v>0</v>
      </c>
      <c r="H11" s="42">
        <f>Energy_balance_baseline!H11*(1+$A$11)-'6.Industry-ETS'!H110</f>
        <v>0</v>
      </c>
      <c r="I11" s="42">
        <f>Energy_balance_baseline!I11*(1+$A$11)-'6.Industry-ETS'!I110</f>
        <v>0</v>
      </c>
      <c r="J11" s="42">
        <f>Energy_balance_baseline!J11*(1+$A$11)-'6.Industry-ETS'!J110</f>
        <v>0</v>
      </c>
      <c r="K11" s="42">
        <f>Energy_balance_baseline!K11*(1+$A$11)-'6.Industry-ETS'!K110</f>
        <v>0</v>
      </c>
      <c r="L11" s="42">
        <f>Energy_balance_baseline!L11*(1+$A$11)-'6.Industry-ETS'!L110</f>
        <v>0</v>
      </c>
      <c r="M11" s="42">
        <f>Energy_balance_baseline!M11*(1+$A$11)-'6.Industry-ETS'!M110</f>
        <v>0</v>
      </c>
      <c r="N11" s="42">
        <f>Energy_balance_baseline!N11*(1+$A$11)-'6.Industry-ETS'!N110</f>
        <v>0</v>
      </c>
      <c r="O11" s="42">
        <f>Energy_balance_baseline!O11*(1+$A$11)-'6.Industry-ETS'!O110</f>
        <v>0</v>
      </c>
      <c r="P11" s="42">
        <f>Energy_balance_baseline!P11*(1+$A$11)-'6.Industry-ETS'!P110</f>
        <v>0</v>
      </c>
      <c r="Q11" s="42">
        <f>Energy_balance_baseline!Q11*(1+$A$11)-'6.Industry-ETS'!Q110</f>
        <v>0</v>
      </c>
      <c r="R11" s="42">
        <f>Energy_balance_baseline!R11*(1+$A$11)-'6.Industry-ETS'!R110</f>
        <v>0</v>
      </c>
      <c r="S11" s="43">
        <f t="shared" si="0"/>
        <v>0</v>
      </c>
    </row>
    <row r="12" spans="1:19" ht="14.45" x14ac:dyDescent="0.3">
      <c r="A12" s="60"/>
      <c r="B12" s="289" t="s">
        <v>27</v>
      </c>
      <c r="C12" s="277"/>
      <c r="D12" s="44">
        <f>SUM(D6:D11)</f>
        <v>0</v>
      </c>
      <c r="E12" s="44">
        <f t="shared" ref="E12:R12" si="1">SUM(E6:E11)</f>
        <v>0</v>
      </c>
      <c r="F12" s="44">
        <f t="shared" si="1"/>
        <v>0</v>
      </c>
      <c r="G12" s="44">
        <f t="shared" si="1"/>
        <v>0</v>
      </c>
      <c r="H12" s="44">
        <f t="shared" si="1"/>
        <v>0</v>
      </c>
      <c r="I12" s="44">
        <f t="shared" si="1"/>
        <v>0</v>
      </c>
      <c r="J12" s="44">
        <f t="shared" si="1"/>
        <v>0</v>
      </c>
      <c r="K12" s="44">
        <f t="shared" si="1"/>
        <v>0</v>
      </c>
      <c r="L12" s="44">
        <f t="shared" si="1"/>
        <v>0</v>
      </c>
      <c r="M12" s="44">
        <f t="shared" si="1"/>
        <v>0</v>
      </c>
      <c r="N12" s="44">
        <f t="shared" si="1"/>
        <v>0</v>
      </c>
      <c r="O12" s="44">
        <f t="shared" si="1"/>
        <v>0</v>
      </c>
      <c r="P12" s="44">
        <f t="shared" si="1"/>
        <v>0</v>
      </c>
      <c r="Q12" s="44">
        <f t="shared" si="1"/>
        <v>0</v>
      </c>
      <c r="R12" s="44">
        <f t="shared" si="1"/>
        <v>0</v>
      </c>
      <c r="S12" s="44">
        <f>SUM(S6:S11)</f>
        <v>0</v>
      </c>
    </row>
    <row r="13" spans="1:19" ht="14.45" x14ac:dyDescent="0.3">
      <c r="A13" s="60"/>
      <c r="B13" s="291" t="s">
        <v>28</v>
      </c>
      <c r="C13" s="274"/>
      <c r="D13" s="284"/>
      <c r="E13" s="284"/>
      <c r="F13" s="284"/>
      <c r="G13" s="284"/>
      <c r="H13" s="284"/>
      <c r="I13" s="284"/>
      <c r="J13" s="284"/>
      <c r="K13" s="284"/>
      <c r="L13" s="284"/>
      <c r="M13" s="284"/>
      <c r="N13" s="284"/>
      <c r="O13" s="284"/>
      <c r="P13" s="284"/>
      <c r="Q13" s="284"/>
      <c r="R13" s="284"/>
      <c r="S13" s="284"/>
    </row>
    <row r="14" spans="1:19" ht="14.45" x14ac:dyDescent="0.3">
      <c r="A14" s="61">
        <v>0</v>
      </c>
      <c r="B14" s="292" t="s">
        <v>29</v>
      </c>
      <c r="C14" s="285"/>
      <c r="D14" s="42">
        <f>Energy_balance_baseline!D14*(1+$A$14)-'8.Municipal fleet'!D135</f>
        <v>0</v>
      </c>
      <c r="E14" s="42"/>
      <c r="F14" s="42">
        <f>'8.Municipal fleet'!E99*(1+$A$14)-'8.Municipal fleet'!E135</f>
        <v>0</v>
      </c>
      <c r="G14" s="42">
        <f>'8.Municipal fleet'!F99*(1+$A$14)-'8.Municipal fleet'!F135</f>
        <v>0</v>
      </c>
      <c r="H14" s="42"/>
      <c r="I14" s="42">
        <f>'8.Municipal fleet'!G99*(1+$A$14)-'8.Municipal fleet'!G135</f>
        <v>0</v>
      </c>
      <c r="J14" s="42">
        <f>'8.Municipal fleet'!H99*(1+$A$14)-'8.Municipal fleet'!H135</f>
        <v>0</v>
      </c>
      <c r="K14" s="42"/>
      <c r="L14" s="42"/>
      <c r="M14" s="42"/>
      <c r="N14" s="42"/>
      <c r="O14" s="42">
        <f>'8.Municipal fleet'!I99*(1+$A$14)-'8.Municipal fleet'!I135</f>
        <v>0</v>
      </c>
      <c r="P14" s="42"/>
      <c r="Q14" s="42"/>
      <c r="R14" s="42"/>
      <c r="S14" s="43">
        <f>SUM(D14:R14)</f>
        <v>0</v>
      </c>
    </row>
    <row r="15" spans="1:19" ht="14.45" x14ac:dyDescent="0.3">
      <c r="A15" s="61">
        <v>0</v>
      </c>
      <c r="B15" s="292" t="s">
        <v>30</v>
      </c>
      <c r="C15" s="285"/>
      <c r="D15" s="42">
        <f>Energy_balance_baseline!D15*(1+$A$15)-'10.Public transport'!D81</f>
        <v>0</v>
      </c>
      <c r="E15" s="42"/>
      <c r="F15" s="42">
        <f>'10.Public transport'!E45*(1+$A$15)-'10.Public transport'!E81</f>
        <v>0</v>
      </c>
      <c r="G15" s="42">
        <f>'10.Public transport'!F45*(1+$A$15)-'10.Public transport'!F81</f>
        <v>0</v>
      </c>
      <c r="H15" s="42"/>
      <c r="I15" s="42">
        <f>'10.Public transport'!G45*(1+$A$15)-'10.Public transport'!G81</f>
        <v>0</v>
      </c>
      <c r="J15" s="42">
        <f>'10.Public transport'!H45*(1+$A$15)-'10.Public transport'!H81</f>
        <v>0</v>
      </c>
      <c r="K15" s="42">
        <f>'10.Public transport'!I45*(1+$A$15)-'10.Public transport'!I81</f>
        <v>0</v>
      </c>
      <c r="L15" s="42">
        <f>'10.Public transport'!J45*(1+$A$15)-'10.Public transport'!J81</f>
        <v>0</v>
      </c>
      <c r="M15" s="42">
        <f>'10.Public transport'!K45*(1+$A$15)-'10.Public transport'!K81</f>
        <v>0</v>
      </c>
      <c r="N15" s="42"/>
      <c r="O15" s="42">
        <f>'10.Public transport'!L45*(1+$A$15)-'10.Public transport'!L81</f>
        <v>0</v>
      </c>
      <c r="P15" s="42"/>
      <c r="Q15" s="42"/>
      <c r="R15" s="42"/>
      <c r="S15" s="43">
        <f>SUM(D15:R15)</f>
        <v>0</v>
      </c>
    </row>
    <row r="16" spans="1:19" ht="14.45" x14ac:dyDescent="0.3">
      <c r="A16" s="61">
        <v>0</v>
      </c>
      <c r="B16" s="292" t="s">
        <v>31</v>
      </c>
      <c r="C16" s="285"/>
      <c r="D16" s="42">
        <f>Energy_balance_baseline!D16*(1+$A$16)-'9.Private and commercial fleet'!D135</f>
        <v>0</v>
      </c>
      <c r="E16" s="42"/>
      <c r="F16" s="42">
        <f>'9.Private and commercial fleet'!E99*(1+$A$16)-'9.Private and commercial fleet'!E135</f>
        <v>0</v>
      </c>
      <c r="G16" s="42">
        <f>'9.Private and commercial fleet'!F99*(1+$A$16)-'9.Private and commercial fleet'!F135</f>
        <v>0</v>
      </c>
      <c r="H16" s="42"/>
      <c r="I16" s="42">
        <f>'9.Private and commercial fleet'!G99*(1+$A$16)-'9.Private and commercial fleet'!G135</f>
        <v>0</v>
      </c>
      <c r="J16" s="42">
        <f>'9.Private and commercial fleet'!H99*(1+$A$16)-'9.Private and commercial fleet'!H135</f>
        <v>0</v>
      </c>
      <c r="K16" s="42"/>
      <c r="L16" s="42"/>
      <c r="M16" s="42"/>
      <c r="N16" s="42"/>
      <c r="O16" s="42">
        <f>'9.Private and commercial fleet'!I99*(1+$A$16)-'9.Private and commercial fleet'!I135</f>
        <v>0</v>
      </c>
      <c r="P16" s="42"/>
      <c r="Q16" s="42"/>
      <c r="R16" s="42"/>
      <c r="S16" s="43">
        <f>SUM(D16:R16)</f>
        <v>0</v>
      </c>
    </row>
    <row r="17" spans="1:19" ht="14.45" x14ac:dyDescent="0.3">
      <c r="A17" s="60"/>
      <c r="B17" s="289" t="s">
        <v>27</v>
      </c>
      <c r="C17" s="277"/>
      <c r="D17" s="44">
        <f>SUM(D14:D16)</f>
        <v>0</v>
      </c>
      <c r="E17" s="44">
        <f t="shared" ref="E17:S17" si="2">SUM(E14:E16)</f>
        <v>0</v>
      </c>
      <c r="F17" s="44">
        <f t="shared" si="2"/>
        <v>0</v>
      </c>
      <c r="G17" s="44">
        <f t="shared" si="2"/>
        <v>0</v>
      </c>
      <c r="H17" s="44">
        <f t="shared" si="2"/>
        <v>0</v>
      </c>
      <c r="I17" s="44">
        <f t="shared" si="2"/>
        <v>0</v>
      </c>
      <c r="J17" s="44">
        <f t="shared" si="2"/>
        <v>0</v>
      </c>
      <c r="K17" s="44">
        <f t="shared" si="2"/>
        <v>0</v>
      </c>
      <c r="L17" s="44">
        <f t="shared" si="2"/>
        <v>0</v>
      </c>
      <c r="M17" s="44">
        <f t="shared" si="2"/>
        <v>0</v>
      </c>
      <c r="N17" s="44">
        <f t="shared" si="2"/>
        <v>0</v>
      </c>
      <c r="O17" s="44">
        <f t="shared" si="2"/>
        <v>0</v>
      </c>
      <c r="P17" s="44">
        <f t="shared" si="2"/>
        <v>0</v>
      </c>
      <c r="Q17" s="44">
        <f t="shared" si="2"/>
        <v>0</v>
      </c>
      <c r="R17" s="44">
        <f t="shared" si="2"/>
        <v>0</v>
      </c>
      <c r="S17" s="44">
        <f t="shared" si="2"/>
        <v>0</v>
      </c>
    </row>
    <row r="18" spans="1:19" ht="14.45" x14ac:dyDescent="0.3">
      <c r="A18" s="60"/>
      <c r="B18" s="293" t="s">
        <v>306</v>
      </c>
      <c r="C18" s="281"/>
      <c r="D18" s="282"/>
      <c r="E18" s="282"/>
      <c r="F18" s="282"/>
      <c r="G18" s="282"/>
      <c r="H18" s="282"/>
      <c r="I18" s="282"/>
      <c r="J18" s="282"/>
      <c r="K18" s="282"/>
      <c r="L18" s="282"/>
      <c r="M18" s="282"/>
      <c r="N18" s="282"/>
      <c r="O18" s="282"/>
      <c r="P18" s="282"/>
      <c r="Q18" s="282"/>
      <c r="R18" s="282"/>
      <c r="S18" s="282"/>
    </row>
    <row r="19" spans="1:19" ht="14.45" x14ac:dyDescent="0.3">
      <c r="A19" s="61">
        <v>0</v>
      </c>
      <c r="B19" s="294" t="s">
        <v>32</v>
      </c>
      <c r="C19" s="295"/>
      <c r="D19" s="42">
        <f>Energy_balance_baseline!D19*(1+$A$19)-'7.AgricultureForestryFisheries'!D110</f>
        <v>0</v>
      </c>
      <c r="E19" s="42">
        <f>Energy_balance_baseline!E19*(1+$A$19)-'7.AgricultureForestryFisheries'!E110</f>
        <v>0</v>
      </c>
      <c r="F19" s="42">
        <f>Energy_balance_baseline!F19*(1+$A$19)-'7.AgricultureForestryFisheries'!F110</f>
        <v>0</v>
      </c>
      <c r="G19" s="42">
        <f>Energy_balance_baseline!G19*(1+$A$19)-'7.AgricultureForestryFisheries'!G110</f>
        <v>0</v>
      </c>
      <c r="H19" s="42">
        <f>Energy_balance_baseline!H19*(1+$A$19)-'7.AgricultureForestryFisheries'!H110</f>
        <v>0</v>
      </c>
      <c r="I19" s="42">
        <f>Energy_balance_baseline!I19*(1+$A$19)-'7.AgricultureForestryFisheries'!I110</f>
        <v>0</v>
      </c>
      <c r="J19" s="42">
        <f>Energy_balance_baseline!J19*(1+$A$19)-'7.AgricultureForestryFisheries'!J110</f>
        <v>0</v>
      </c>
      <c r="K19" s="42">
        <f>Energy_balance_baseline!K19*(1+$A$19)-'7.AgricultureForestryFisheries'!K110</f>
        <v>0</v>
      </c>
      <c r="L19" s="42">
        <f>Energy_balance_baseline!L19*(1+$A$19)-'7.AgricultureForestryFisheries'!L110</f>
        <v>0</v>
      </c>
      <c r="M19" s="42">
        <f>Energy_balance_baseline!M19*(1+$A$19)-'7.AgricultureForestryFisheries'!M110</f>
        <v>0</v>
      </c>
      <c r="N19" s="42">
        <f>Energy_balance_baseline!N19*(1+$A$19)-'7.AgricultureForestryFisheries'!N110</f>
        <v>0</v>
      </c>
      <c r="O19" s="42">
        <f>Energy_balance_baseline!O19*(1+$A$19)-'7.AgricultureForestryFisheries'!O110</f>
        <v>0</v>
      </c>
      <c r="P19" s="42">
        <f>Energy_balance_baseline!P19*(1+$A$19)-'7.AgricultureForestryFisheries'!P110</f>
        <v>0</v>
      </c>
      <c r="Q19" s="42">
        <f>Energy_balance_baseline!Q19*(1+$A$19)-'7.AgricultureForestryFisheries'!Q110</f>
        <v>0</v>
      </c>
      <c r="R19" s="42">
        <f>Energy_balance_baseline!R19*(1+$A$19)-'7.AgricultureForestryFisheries'!R110</f>
        <v>0</v>
      </c>
      <c r="S19" s="43">
        <f>SUM(D19:R19)</f>
        <v>0</v>
      </c>
    </row>
    <row r="20" spans="1:19" ht="14.45" x14ac:dyDescent="0.3">
      <c r="A20" s="60"/>
      <c r="B20" s="289" t="s">
        <v>33</v>
      </c>
      <c r="C20" s="277"/>
      <c r="D20" s="43">
        <f>SUM(D12,D17,D19)</f>
        <v>0</v>
      </c>
      <c r="E20" s="43">
        <f t="shared" ref="E20:S20" si="3">SUM(E12,E17,E19)</f>
        <v>0</v>
      </c>
      <c r="F20" s="43">
        <f t="shared" si="3"/>
        <v>0</v>
      </c>
      <c r="G20" s="43">
        <f t="shared" si="3"/>
        <v>0</v>
      </c>
      <c r="H20" s="43">
        <f t="shared" si="3"/>
        <v>0</v>
      </c>
      <c r="I20" s="43">
        <f t="shared" si="3"/>
        <v>0</v>
      </c>
      <c r="J20" s="43">
        <f t="shared" si="3"/>
        <v>0</v>
      </c>
      <c r="K20" s="43">
        <f t="shared" si="3"/>
        <v>0</v>
      </c>
      <c r="L20" s="43">
        <f t="shared" si="3"/>
        <v>0</v>
      </c>
      <c r="M20" s="43">
        <f t="shared" si="3"/>
        <v>0</v>
      </c>
      <c r="N20" s="43">
        <f t="shared" si="3"/>
        <v>0</v>
      </c>
      <c r="O20" s="43">
        <f t="shared" si="3"/>
        <v>0</v>
      </c>
      <c r="P20" s="43">
        <f t="shared" si="3"/>
        <v>0</v>
      </c>
      <c r="Q20" s="43">
        <f t="shared" si="3"/>
        <v>0</v>
      </c>
      <c r="R20" s="43">
        <f t="shared" si="3"/>
        <v>0</v>
      </c>
      <c r="S20" s="43">
        <f t="shared" si="3"/>
        <v>0</v>
      </c>
    </row>
    <row r="22" spans="1:19" s="64" customFormat="1" ht="30" customHeight="1" x14ac:dyDescent="0.3">
      <c r="B22" s="268" t="s">
        <v>251</v>
      </c>
      <c r="C22" s="268"/>
    </row>
    <row r="23" spans="1:19" s="64" customFormat="1" ht="14.45" x14ac:dyDescent="0.3">
      <c r="B23" s="227" t="s">
        <v>214</v>
      </c>
      <c r="C23" s="227"/>
    </row>
    <row r="24" spans="1:19" s="45" customFormat="1" ht="38.25" customHeight="1" x14ac:dyDescent="0.3">
      <c r="B24" s="228" t="s">
        <v>217</v>
      </c>
      <c r="C24" s="229" t="s">
        <v>212</v>
      </c>
    </row>
    <row r="25" spans="1:19" s="45" customFormat="1" ht="14.45" x14ac:dyDescent="0.3">
      <c r="B25" s="230" t="s">
        <v>185</v>
      </c>
      <c r="C25" s="66">
        <f>Energy_balance_baseline!C25+Energy_supply!K110</f>
        <v>0</v>
      </c>
    </row>
    <row r="26" spans="1:19" s="45" customFormat="1" ht="14.45" x14ac:dyDescent="0.3">
      <c r="B26" s="231" t="s">
        <v>186</v>
      </c>
      <c r="C26" s="66">
        <f>Energy_balance_baseline!C26+Energy_supply!L110</f>
        <v>0</v>
      </c>
    </row>
    <row r="27" spans="1:19" s="45" customFormat="1" ht="14.45" x14ac:dyDescent="0.3">
      <c r="B27" s="231" t="s">
        <v>187</v>
      </c>
      <c r="C27" s="66">
        <f>Energy_balance_baseline!C27+Energy_supply!M110</f>
        <v>0</v>
      </c>
    </row>
    <row r="28" spans="1:19" s="45" customFormat="1" ht="14.45" x14ac:dyDescent="0.3">
      <c r="B28" s="232" t="s">
        <v>19</v>
      </c>
      <c r="C28" s="66">
        <f>Energy_balance_baseline!C28+Energy_supply!N110</f>
        <v>0</v>
      </c>
    </row>
    <row r="29" spans="1:19" s="45" customFormat="1" ht="14.45" x14ac:dyDescent="0.3">
      <c r="B29" s="239" t="s">
        <v>33</v>
      </c>
      <c r="C29" s="233">
        <f>SUM(C25:C28)</f>
        <v>0</v>
      </c>
    </row>
    <row r="30" spans="1:19" s="45" customFormat="1" ht="14.45" x14ac:dyDescent="0.3">
      <c r="B30" s="227" t="s">
        <v>215</v>
      </c>
      <c r="C30" s="227"/>
    </row>
    <row r="31" spans="1:19" s="45" customFormat="1" x14ac:dyDescent="0.25">
      <c r="B31" s="269" t="s">
        <v>216</v>
      </c>
      <c r="C31" s="269"/>
      <c r="D31" s="260" t="s">
        <v>188</v>
      </c>
      <c r="E31" s="260"/>
      <c r="F31" s="259" t="s">
        <v>189</v>
      </c>
      <c r="G31" s="259"/>
      <c r="H31" s="259"/>
      <c r="I31" s="259"/>
      <c r="J31" s="259"/>
      <c r="K31" s="259"/>
      <c r="L31" s="259"/>
      <c r="M31" s="259"/>
      <c r="N31" s="259"/>
      <c r="O31" s="259"/>
    </row>
    <row r="32" spans="1:19" s="45" customFormat="1" x14ac:dyDescent="0.25">
      <c r="B32" s="269"/>
      <c r="C32" s="269"/>
      <c r="D32" s="260"/>
      <c r="E32" s="260"/>
      <c r="F32" s="260" t="s">
        <v>4</v>
      </c>
      <c r="G32" s="260"/>
      <c r="H32" s="260"/>
      <c r="I32" s="260"/>
      <c r="J32" s="260"/>
      <c r="K32" s="260" t="s">
        <v>190</v>
      </c>
      <c r="L32" s="260" t="s">
        <v>15</v>
      </c>
      <c r="M32" s="260" t="s">
        <v>17</v>
      </c>
      <c r="N32" s="260" t="s">
        <v>191</v>
      </c>
      <c r="O32" s="260" t="s">
        <v>192</v>
      </c>
    </row>
    <row r="33" spans="2:15" s="45" customFormat="1" ht="38.25" x14ac:dyDescent="0.25">
      <c r="B33" s="269"/>
      <c r="C33" s="269"/>
      <c r="D33" s="56" t="s">
        <v>193</v>
      </c>
      <c r="E33" s="56" t="s">
        <v>194</v>
      </c>
      <c r="F33" s="56" t="s">
        <v>7</v>
      </c>
      <c r="G33" s="56" t="s">
        <v>8</v>
      </c>
      <c r="H33" s="56" t="s">
        <v>9</v>
      </c>
      <c r="I33" s="56" t="s">
        <v>12</v>
      </c>
      <c r="J33" s="56" t="s">
        <v>13</v>
      </c>
      <c r="K33" s="260"/>
      <c r="L33" s="260"/>
      <c r="M33" s="260"/>
      <c r="N33" s="260"/>
      <c r="O33" s="260"/>
    </row>
    <row r="34" spans="2:15" s="45" customFormat="1" ht="14.45" x14ac:dyDescent="0.3">
      <c r="B34" s="255" t="s">
        <v>195</v>
      </c>
      <c r="C34" s="255"/>
      <c r="D34" s="51">
        <f>Energy_balance_baseline!D34+Energy_supply!C124</f>
        <v>0</v>
      </c>
      <c r="E34" s="51">
        <f>Energy_balance_baseline!E34+Energy_supply!D124</f>
        <v>0</v>
      </c>
      <c r="F34" s="51">
        <f>Energy_balance_baseline!F34+Energy_supply!E124</f>
        <v>0</v>
      </c>
      <c r="G34" s="51">
        <f>Energy_balance_baseline!G34+Energy_supply!F124</f>
        <v>0</v>
      </c>
      <c r="H34" s="51">
        <f>Energy_balance_baseline!H34+Energy_supply!G124</f>
        <v>0</v>
      </c>
      <c r="I34" s="51">
        <f>Energy_balance_baseline!I34+Energy_supply!H124</f>
        <v>0</v>
      </c>
      <c r="J34" s="51">
        <f>Energy_balance_baseline!J34+Energy_supply!I124</f>
        <v>0</v>
      </c>
      <c r="K34" s="51">
        <f>Energy_balance_baseline!K34+Energy_supply!J124</f>
        <v>0</v>
      </c>
      <c r="L34" s="51">
        <f>Energy_balance_baseline!L34+Energy_supply!K124</f>
        <v>0</v>
      </c>
      <c r="M34" s="51">
        <f>Energy_balance_baseline!M34+Energy_supply!L124</f>
        <v>0</v>
      </c>
      <c r="N34" s="51">
        <f>Energy_balance_baseline!N34+Energy_supply!M124</f>
        <v>0</v>
      </c>
      <c r="O34" s="51">
        <f>Energy_balance_baseline!O34+Energy_supply!N124</f>
        <v>0</v>
      </c>
    </row>
    <row r="35" spans="2:15" s="45" customFormat="1" ht="14.45" x14ac:dyDescent="0.3">
      <c r="B35" s="255" t="s">
        <v>192</v>
      </c>
      <c r="C35" s="255"/>
      <c r="D35" s="51">
        <f>Energy_balance_baseline!D35+Energy_supply!C135</f>
        <v>0</v>
      </c>
      <c r="E35" s="51">
        <f>Energy_balance_baseline!E35+Energy_supply!D135</f>
        <v>0</v>
      </c>
      <c r="F35" s="51">
        <f>Energy_balance_baseline!F35+Energy_supply!E135</f>
        <v>0</v>
      </c>
      <c r="G35" s="51">
        <f>Energy_balance_baseline!G35+Energy_supply!F135</f>
        <v>0</v>
      </c>
      <c r="H35" s="51">
        <f>Energy_balance_baseline!H35+Energy_supply!G135</f>
        <v>0</v>
      </c>
      <c r="I35" s="51">
        <f>Energy_balance_baseline!I35+Energy_supply!H135</f>
        <v>0</v>
      </c>
      <c r="J35" s="51">
        <f>Energy_balance_baseline!J35+Energy_supply!I135</f>
        <v>0</v>
      </c>
      <c r="K35" s="51">
        <f>Energy_balance_baseline!K35+Energy_supply!J135</f>
        <v>0</v>
      </c>
      <c r="L35" s="51">
        <f>Energy_balance_baseline!L35+Energy_supply!K135</f>
        <v>0</v>
      </c>
      <c r="M35" s="51">
        <f>Energy_balance_baseline!M35+Energy_supply!L135</f>
        <v>0</v>
      </c>
      <c r="N35" s="51">
        <f>Energy_balance_baseline!N35+Energy_supply!M135</f>
        <v>0</v>
      </c>
      <c r="O35" s="51">
        <f>Energy_balance_baseline!O35+Energy_supply!N135</f>
        <v>0</v>
      </c>
    </row>
    <row r="36" spans="2:15" s="45" customFormat="1" ht="14.45" x14ac:dyDescent="0.3">
      <c r="B36" s="258" t="s">
        <v>33</v>
      </c>
      <c r="C36" s="258"/>
      <c r="D36" s="47">
        <f>SUM(D34:D35)</f>
        <v>0</v>
      </c>
      <c r="E36" s="47">
        <f t="shared" ref="E36:N36" si="4">SUM(E34:E35)</f>
        <v>0</v>
      </c>
      <c r="F36" s="47">
        <f t="shared" si="4"/>
        <v>0</v>
      </c>
      <c r="G36" s="47">
        <f t="shared" si="4"/>
        <v>0</v>
      </c>
      <c r="H36" s="47">
        <f t="shared" si="4"/>
        <v>0</v>
      </c>
      <c r="I36" s="47">
        <f t="shared" si="4"/>
        <v>0</v>
      </c>
      <c r="J36" s="47">
        <f t="shared" si="4"/>
        <v>0</v>
      </c>
      <c r="K36" s="47">
        <f t="shared" si="4"/>
        <v>0</v>
      </c>
      <c r="L36" s="47">
        <f t="shared" si="4"/>
        <v>0</v>
      </c>
      <c r="M36" s="47">
        <f t="shared" si="4"/>
        <v>0</v>
      </c>
      <c r="N36" s="47">
        <f t="shared" si="4"/>
        <v>0</v>
      </c>
      <c r="O36" s="47">
        <f>SUM(O34:O35)</f>
        <v>0</v>
      </c>
    </row>
    <row r="37" spans="2:15" s="45" customFormat="1" ht="14.45" x14ac:dyDescent="0.3">
      <c r="B37" s="227" t="s">
        <v>218</v>
      </c>
      <c r="C37" s="227"/>
    </row>
    <row r="38" spans="2:15" s="45" customFormat="1" x14ac:dyDescent="0.25">
      <c r="B38" s="261" t="s">
        <v>196</v>
      </c>
      <c r="C38" s="262"/>
      <c r="D38" s="260" t="s">
        <v>197</v>
      </c>
      <c r="E38" s="260"/>
      <c r="F38" s="259" t="s">
        <v>189</v>
      </c>
      <c r="G38" s="259"/>
      <c r="H38" s="259"/>
      <c r="I38" s="259"/>
      <c r="J38" s="259"/>
      <c r="K38" s="259"/>
      <c r="L38" s="259"/>
      <c r="M38" s="259"/>
      <c r="N38" s="259"/>
      <c r="O38" s="259"/>
    </row>
    <row r="39" spans="2:15" s="45" customFormat="1" x14ac:dyDescent="0.25">
      <c r="B39" s="263"/>
      <c r="C39" s="264"/>
      <c r="D39" s="260"/>
      <c r="E39" s="260"/>
      <c r="F39" s="260" t="s">
        <v>4</v>
      </c>
      <c r="G39" s="260"/>
      <c r="H39" s="260"/>
      <c r="I39" s="260"/>
      <c r="J39" s="260"/>
      <c r="K39" s="260" t="s">
        <v>190</v>
      </c>
      <c r="L39" s="260" t="s">
        <v>15</v>
      </c>
      <c r="M39" s="260" t="s">
        <v>17</v>
      </c>
      <c r="N39" s="260" t="s">
        <v>191</v>
      </c>
      <c r="O39" s="260" t="s">
        <v>192</v>
      </c>
    </row>
    <row r="40" spans="2:15" s="45" customFormat="1" ht="38.25" x14ac:dyDescent="0.25">
      <c r="B40" s="265"/>
      <c r="C40" s="266"/>
      <c r="D40" s="56" t="s">
        <v>193</v>
      </c>
      <c r="E40" s="56" t="s">
        <v>194</v>
      </c>
      <c r="F40" s="56" t="s">
        <v>7</v>
      </c>
      <c r="G40" s="56" t="s">
        <v>8</v>
      </c>
      <c r="H40" s="56" t="s">
        <v>9</v>
      </c>
      <c r="I40" s="56" t="s">
        <v>12</v>
      </c>
      <c r="J40" s="56" t="s">
        <v>13</v>
      </c>
      <c r="K40" s="260"/>
      <c r="L40" s="260"/>
      <c r="M40" s="260"/>
      <c r="N40" s="260"/>
      <c r="O40" s="260"/>
    </row>
    <row r="41" spans="2:15" s="45" customFormat="1" ht="14.45" x14ac:dyDescent="0.3">
      <c r="B41" s="255" t="s">
        <v>195</v>
      </c>
      <c r="C41" s="255"/>
      <c r="D41" s="51">
        <f>Energy_balance_baseline!D41+Energy_supply!C146</f>
        <v>0</v>
      </c>
      <c r="E41" s="51">
        <f>Energy_balance_baseline!E41+Energy_supply!D146</f>
        <v>0</v>
      </c>
      <c r="F41" s="51">
        <f>Energy_balance_baseline!F41+Energy_supply!E146</f>
        <v>0</v>
      </c>
      <c r="G41" s="51">
        <f>Energy_balance_baseline!G41+Energy_supply!F146</f>
        <v>0</v>
      </c>
      <c r="H41" s="51">
        <f>Energy_balance_baseline!H41+Energy_supply!G146</f>
        <v>0</v>
      </c>
      <c r="I41" s="51">
        <f>Energy_balance_baseline!I41+Energy_supply!H146</f>
        <v>0</v>
      </c>
      <c r="J41" s="51">
        <f>Energy_balance_baseline!J41+Energy_supply!I146</f>
        <v>0</v>
      </c>
      <c r="K41" s="51">
        <f>Energy_balance_baseline!K41+Energy_supply!J146</f>
        <v>0</v>
      </c>
      <c r="L41" s="51">
        <f>Energy_balance_baseline!L41+Energy_supply!K146</f>
        <v>0</v>
      </c>
      <c r="M41" s="51">
        <f>Energy_balance_baseline!M41+Energy_supply!L146</f>
        <v>0</v>
      </c>
      <c r="N41" s="51">
        <f>Energy_balance_baseline!N41+Energy_supply!M146</f>
        <v>0</v>
      </c>
      <c r="O41" s="51">
        <f>Energy_balance_baseline!O41+Energy_supply!N146</f>
        <v>0</v>
      </c>
    </row>
    <row r="42" spans="2:15" s="45" customFormat="1" ht="14.45" x14ac:dyDescent="0.3">
      <c r="B42" s="256" t="s">
        <v>198</v>
      </c>
      <c r="C42" s="257"/>
      <c r="D42" s="51">
        <f>Energy_balance_baseline!D42+Energy_supply!C157</f>
        <v>0</v>
      </c>
      <c r="E42" s="51">
        <f>Energy_balance_baseline!E42+Energy_supply!D157</f>
        <v>0</v>
      </c>
      <c r="F42" s="51">
        <f>Energy_balance_baseline!F42+Energy_supply!E157</f>
        <v>0</v>
      </c>
      <c r="G42" s="51">
        <f>Energy_balance_baseline!G42+Energy_supply!F157</f>
        <v>0</v>
      </c>
      <c r="H42" s="51">
        <f>Energy_balance_baseline!H42+Energy_supply!G157</f>
        <v>0</v>
      </c>
      <c r="I42" s="51">
        <f>Energy_balance_baseline!I42+Energy_supply!H157</f>
        <v>0</v>
      </c>
      <c r="J42" s="51">
        <f>Energy_balance_baseline!J42+Energy_supply!I157</f>
        <v>0</v>
      </c>
      <c r="K42" s="51">
        <f>Energy_balance_baseline!K42+Energy_supply!J157</f>
        <v>0</v>
      </c>
      <c r="L42" s="51">
        <f>Energy_balance_baseline!L42+Energy_supply!K157</f>
        <v>0</v>
      </c>
      <c r="M42" s="51">
        <f>Energy_balance_baseline!M42+Energy_supply!L157</f>
        <v>0</v>
      </c>
      <c r="N42" s="51">
        <f>Energy_balance_baseline!N42+Energy_supply!M157</f>
        <v>0</v>
      </c>
      <c r="O42" s="51">
        <f>Energy_balance_baseline!O42+Energy_supply!N157</f>
        <v>0</v>
      </c>
    </row>
    <row r="43" spans="2:15" s="45" customFormat="1" ht="14.45" x14ac:dyDescent="0.3">
      <c r="B43" s="255" t="s">
        <v>192</v>
      </c>
      <c r="C43" s="255"/>
      <c r="D43" s="51">
        <f>Energy_balance_baseline!D43+Energy_supply!C168</f>
        <v>0</v>
      </c>
      <c r="E43" s="51">
        <f>Energy_balance_baseline!E43+Energy_supply!D168</f>
        <v>0</v>
      </c>
      <c r="F43" s="51">
        <f>Energy_balance_baseline!F43+Energy_supply!E168</f>
        <v>0</v>
      </c>
      <c r="G43" s="51">
        <f>Energy_balance_baseline!G43+Energy_supply!F168</f>
        <v>0</v>
      </c>
      <c r="H43" s="51">
        <f>Energy_balance_baseline!H43+Energy_supply!G168</f>
        <v>0</v>
      </c>
      <c r="I43" s="51">
        <f>Energy_balance_baseline!I43+Energy_supply!H168</f>
        <v>0</v>
      </c>
      <c r="J43" s="51">
        <f>Energy_balance_baseline!J43+Energy_supply!I168</f>
        <v>0</v>
      </c>
      <c r="K43" s="51">
        <f>Energy_balance_baseline!K43+Energy_supply!J168</f>
        <v>0</v>
      </c>
      <c r="L43" s="51">
        <f>Energy_balance_baseline!L43+Energy_supply!K168</f>
        <v>0</v>
      </c>
      <c r="M43" s="51">
        <f>Energy_balance_baseline!M43+Energy_supply!L168</f>
        <v>0</v>
      </c>
      <c r="N43" s="51">
        <f>Energy_balance_baseline!N43+Energy_supply!M168</f>
        <v>0</v>
      </c>
      <c r="O43" s="51">
        <f>Energy_balance_baseline!O43+Energy_supply!N168</f>
        <v>0</v>
      </c>
    </row>
    <row r="44" spans="2:15" s="45" customFormat="1" ht="14.45" x14ac:dyDescent="0.3">
      <c r="B44" s="258" t="s">
        <v>33</v>
      </c>
      <c r="C44" s="258"/>
      <c r="D44" s="47">
        <f>SUM(D41:D43)</f>
        <v>0</v>
      </c>
      <c r="E44" s="47">
        <f t="shared" ref="E44:O44" si="5">SUM(E41:E43)</f>
        <v>0</v>
      </c>
      <c r="F44" s="47">
        <f t="shared" si="5"/>
        <v>0</v>
      </c>
      <c r="G44" s="47">
        <f t="shared" si="5"/>
        <v>0</v>
      </c>
      <c r="H44" s="47">
        <f t="shared" si="5"/>
        <v>0</v>
      </c>
      <c r="I44" s="47">
        <f t="shared" si="5"/>
        <v>0</v>
      </c>
      <c r="J44" s="47">
        <f t="shared" si="5"/>
        <v>0</v>
      </c>
      <c r="K44" s="47">
        <f t="shared" si="5"/>
        <v>0</v>
      </c>
      <c r="L44" s="47">
        <f t="shared" si="5"/>
        <v>0</v>
      </c>
      <c r="M44" s="47">
        <f t="shared" si="5"/>
        <v>0</v>
      </c>
      <c r="N44" s="47">
        <f t="shared" si="5"/>
        <v>0</v>
      </c>
      <c r="O44" s="47">
        <f t="shared" si="5"/>
        <v>0</v>
      </c>
    </row>
    <row r="45" spans="2:15" s="45" customFormat="1" ht="14.45" x14ac:dyDescent="0.3">
      <c r="B45" s="234"/>
      <c r="C45" s="234"/>
    </row>
    <row r="46" spans="2:15" s="45" customFormat="1" ht="14.45" x14ac:dyDescent="0.3">
      <c r="B46" s="234"/>
      <c r="C46" s="234"/>
    </row>
    <row r="48" spans="2:15" ht="14.45" x14ac:dyDescent="0.3">
      <c r="B48" s="235" t="s">
        <v>160</v>
      </c>
      <c r="C48" s="9" t="s">
        <v>161</v>
      </c>
      <c r="D48" s="10" t="s">
        <v>162</v>
      </c>
      <c r="E48" s="11"/>
    </row>
  </sheetData>
  <mergeCells count="52">
    <mergeCell ref="N39:N40"/>
    <mergeCell ref="O39:O40"/>
    <mergeCell ref="B41:C41"/>
    <mergeCell ref="B42:C42"/>
    <mergeCell ref="B43:C43"/>
    <mergeCell ref="D38:E39"/>
    <mergeCell ref="F38:O38"/>
    <mergeCell ref="F39:J39"/>
    <mergeCell ref="K39:K40"/>
    <mergeCell ref="L39:L40"/>
    <mergeCell ref="M39:M40"/>
    <mergeCell ref="B44:C44"/>
    <mergeCell ref="B34:C34"/>
    <mergeCell ref="B35:C35"/>
    <mergeCell ref="B36:C36"/>
    <mergeCell ref="B38:C40"/>
    <mergeCell ref="B22:C22"/>
    <mergeCell ref="B31:C33"/>
    <mergeCell ref="D31:E32"/>
    <mergeCell ref="F31:O31"/>
    <mergeCell ref="F32:J32"/>
    <mergeCell ref="K32:K33"/>
    <mergeCell ref="L32:L33"/>
    <mergeCell ref="M32:M33"/>
    <mergeCell ref="N32:N33"/>
    <mergeCell ref="O32:O33"/>
    <mergeCell ref="B20:C20"/>
    <mergeCell ref="B10:B11"/>
    <mergeCell ref="B12:C12"/>
    <mergeCell ref="B13:C13"/>
    <mergeCell ref="D13:S13"/>
    <mergeCell ref="B14:C14"/>
    <mergeCell ref="B15:C15"/>
    <mergeCell ref="B16:C16"/>
    <mergeCell ref="B17:C17"/>
    <mergeCell ref="B18:C18"/>
    <mergeCell ref="D18:S18"/>
    <mergeCell ref="B19:C19"/>
    <mergeCell ref="B9:C9"/>
    <mergeCell ref="B1:C1"/>
    <mergeCell ref="B2:C4"/>
    <mergeCell ref="D2:S2"/>
    <mergeCell ref="D3:D4"/>
    <mergeCell ref="E3:E4"/>
    <mergeCell ref="F3:M3"/>
    <mergeCell ref="N3:R3"/>
    <mergeCell ref="S3:S4"/>
    <mergeCell ref="B5:C5"/>
    <mergeCell ref="D5:S5"/>
    <mergeCell ref="B6:C6"/>
    <mergeCell ref="B7:C7"/>
    <mergeCell ref="B8:C8"/>
  </mergeCells>
  <dataValidations count="11">
    <dataValidation allowBlank="1" showInputMessage="1" showErrorMessage="1" prompt="Buildings and facilities owned by the local authority. Facilities refer to energy consuming entities that are not buildings, such as wastewater treatment plants." sqref="B6:C6"/>
    <dataValidation allowBlank="1" showInputMessage="1" showErrorMessage="1" prompt="Buildings and facilities of the tertiary sector (services), for example offices of private companies, banks, commercial and retail activities, hospitals, etc. " sqref="B7:C7"/>
    <dataValidation allowBlank="1" showInputMessage="1" showErrorMessage="1" prompt="Buildings that are primarily used as residential buildings. Social housing should be included in this sector." sqref="B8:C8"/>
    <dataValidation allowBlank="1" showInputMessage="1" showErrorMessage="1" prompt="Public lighting owned or operated by the local authority (e.g. street lighting and traffic lights). Non-municipal public lighting is included in the sector of “Tertiary buildings, equipment/facilities”." sqref="B9:C9"/>
    <dataValidation allowBlank="1" showInputMessage="1" showErrorMessage="1" prompt="Vehicles owned and used by the local authority/administration." sqref="B14:C14"/>
    <dataValidation allowBlank="1" showInputMessage="1" showErrorMessage="1" prompt="Bus, tramway, metro, urban rail transportation and local ferries used for passenger transport." sqref="B15:C15"/>
    <dataValidation allowBlank="1" showInputMessage="1" showErrorMessage="1" prompt="Road, rail and boat transport in the territory of the local authority which refer to the transport of persons and goods not specified above (e.g. private passenger cars and freight transport)." sqref="B16:C16"/>
    <dataValidation allowBlank="1" showInputMessage="1" showErrorMessage="1" prompt="Industries not involved in the EU Emissions Trading Scheme (EU-ETS), if actions targeting industry are foreseen in the SEAP." sqref="C10"/>
    <dataValidation allowBlank="1" showInputMessage="1" showErrorMessage="1" prompt="Industries involved in the EU Emissions Trading Scheme (EU-ETS), if actions targeting those industries are foreseen in the SEAP. " sqref="C11"/>
    <dataValidation allowBlank="1" showInputMessage="1" showErrorMessage="1" prompt="Refers to manufacturing and construction industries." sqref="B10:B11"/>
    <dataValidation allowBlank="1" showInputMessage="1" showErrorMessage="1" prompt="Buildings, facilities and machinery of the primary sector (agriculture, forestry, fisheries), for example greenhouses, livestock facilities, irrigation, farm machinery and fishing boats." sqref="B19:C19"/>
  </dataValidations>
  <hyperlinks>
    <hyperlink ref="B6:C6" location="'1.Municipal buildings'!A1" display="Municipal buildings, equipment/facilities"/>
    <hyperlink ref="B7:C7" location="'2.Tertiary buildings'!A1" display="Tertiary (non municipal) buildings, equipment/facilities"/>
    <hyperlink ref="B8:C8" location="'3.Residential buildings'!A1" display="Residential buildings"/>
    <hyperlink ref="B9:C9" location="'4.Public lighting'!A1" display="Public lighting"/>
    <hyperlink ref="C10" location="'5.Industry-Non ETS'!A1" display="Non-ETS"/>
    <hyperlink ref="C11" location="'6.Industry-ETS'!A1" display="ETS (not recommended)"/>
    <hyperlink ref="B14:C14" location="'8.Municipal fleet'!A1" display="Municipal fleet"/>
    <hyperlink ref="B15:C15" location="'10.Public transport'!A1" display="Public transport "/>
    <hyperlink ref="B16:C16" location="'9.Private and commercial fleet'!A1" display="Private and commercial transport  "/>
    <hyperlink ref="B19:C19" location="'7.AgricultureForestryFisheries'!A1" display="Agriculture, Forestry, Fisheries"/>
    <hyperlink ref="B24" location="Energy_supply!A1" display="Local renewable electricity plants                                            (ETS and large-scale plants &gt; 20 MWe not recommended)"/>
    <hyperlink ref="B31:C33" location="Energy_supply!A1" display="Energy_supply!A1"/>
    <hyperlink ref="B38:C40" location="Energy_supply!A1" display="Local heat/cold production plants"/>
  </hyperlinks>
  <pageMargins left="0.7" right="0.7" top="0.75" bottom="0.75" header="0.3" footer="0.3"/>
  <pageSetup orientation="portrait" r:id="rId1"/>
  <ignoredErrors>
    <ignoredError sqref="D12:S13 S7:S11 S6 D17:S18 D9 D20:S20 D6:R8 S19 D19:R19 D10:R11 P14:S14 P15:S15 K14:N14 H14 E14 D14 F14:G14 I14:J14 O14 N15 H15 E15 D15 F15:G15 I15:M15 O15 P16:S16 K16:N16 H16 E16 D16 F16:G16 I16:J16 O1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B2:R6"/>
  <sheetViews>
    <sheetView zoomScale="85" zoomScaleNormal="85" workbookViewId="0">
      <selection activeCell="H14" sqref="H14"/>
    </sheetView>
  </sheetViews>
  <sheetFormatPr defaultColWidth="9.140625" defaultRowHeight="12.75" x14ac:dyDescent="0.2"/>
  <cols>
    <col min="1" max="4" width="9.140625" style="130"/>
    <col min="5" max="5" width="10.42578125" style="130" customWidth="1"/>
    <col min="6" max="6" width="10.85546875" style="130" customWidth="1"/>
    <col min="7" max="7" width="9.140625" style="130"/>
    <col min="8" max="8" width="10.28515625" style="130" customWidth="1"/>
    <col min="9" max="12" width="9.140625" style="130"/>
    <col min="13" max="13" width="13.140625" style="130" customWidth="1"/>
    <col min="14" max="17" width="9.140625" style="130"/>
    <col min="18" max="18" width="12.28515625" style="130" customWidth="1"/>
    <col min="19" max="16384" width="9.140625" style="130"/>
  </cols>
  <sheetData>
    <row r="2" spans="2:18" ht="18" x14ac:dyDescent="0.25">
      <c r="B2" s="225" t="s">
        <v>308</v>
      </c>
      <c r="C2" s="219"/>
      <c r="D2" s="218"/>
      <c r="E2" s="220"/>
      <c r="F2" s="221"/>
      <c r="G2" s="221"/>
      <c r="H2" s="222"/>
      <c r="I2" s="221"/>
      <c r="J2" s="221"/>
      <c r="K2" s="221"/>
      <c r="L2" s="221"/>
      <c r="M2" s="221"/>
      <c r="N2" s="221"/>
      <c r="O2" s="221"/>
      <c r="P2" s="221"/>
      <c r="Q2" s="221"/>
      <c r="R2" s="221"/>
    </row>
    <row r="3" spans="2:18" ht="13.15" x14ac:dyDescent="0.25">
      <c r="B3" s="216"/>
      <c r="C3" s="216"/>
      <c r="D3" s="216"/>
      <c r="E3" s="216"/>
      <c r="F3" s="216"/>
      <c r="G3" s="216"/>
      <c r="H3" s="216"/>
      <c r="I3" s="216"/>
      <c r="J3" s="216"/>
      <c r="K3" s="216"/>
      <c r="L3" s="216"/>
      <c r="M3" s="216"/>
      <c r="N3" s="216"/>
      <c r="O3" s="216"/>
      <c r="P3" s="216"/>
      <c r="Q3" s="216"/>
      <c r="R3" s="216"/>
    </row>
    <row r="4" spans="2:18" x14ac:dyDescent="0.2">
      <c r="B4" s="223"/>
      <c r="C4" s="296" t="s">
        <v>2</v>
      </c>
      <c r="D4" s="296"/>
      <c r="E4" s="296" t="s">
        <v>3</v>
      </c>
      <c r="F4" s="296" t="s">
        <v>4</v>
      </c>
      <c r="G4" s="296"/>
      <c r="H4" s="296"/>
      <c r="I4" s="296"/>
      <c r="J4" s="296"/>
      <c r="K4" s="296"/>
      <c r="L4" s="296"/>
      <c r="M4" s="296"/>
      <c r="N4" s="296" t="s">
        <v>5</v>
      </c>
      <c r="O4" s="296"/>
      <c r="P4" s="296"/>
      <c r="Q4" s="296"/>
      <c r="R4" s="296"/>
    </row>
    <row r="5" spans="2:18" ht="25.5" x14ac:dyDescent="0.2">
      <c r="B5" s="222"/>
      <c r="C5" s="224" t="s">
        <v>254</v>
      </c>
      <c r="D5" s="224" t="s">
        <v>255</v>
      </c>
      <c r="E5" s="296"/>
      <c r="F5" s="224" t="s">
        <v>7</v>
      </c>
      <c r="G5" s="224" t="s">
        <v>8</v>
      </c>
      <c r="H5" s="224" t="s">
        <v>9</v>
      </c>
      <c r="I5" s="224" t="s">
        <v>10</v>
      </c>
      <c r="J5" s="224" t="s">
        <v>11</v>
      </c>
      <c r="K5" s="224" t="s">
        <v>12</v>
      </c>
      <c r="L5" s="224" t="s">
        <v>13</v>
      </c>
      <c r="M5" s="224" t="s">
        <v>14</v>
      </c>
      <c r="N5" s="224" t="s">
        <v>15</v>
      </c>
      <c r="O5" s="224" t="s">
        <v>267</v>
      </c>
      <c r="P5" s="224" t="s">
        <v>17</v>
      </c>
      <c r="Q5" s="224" t="s">
        <v>18</v>
      </c>
      <c r="R5" s="224" t="s">
        <v>19</v>
      </c>
    </row>
    <row r="6" spans="2:18" ht="13.15" x14ac:dyDescent="0.25">
      <c r="B6" s="222"/>
      <c r="C6" s="217">
        <v>1</v>
      </c>
      <c r="D6" s="217">
        <v>1</v>
      </c>
      <c r="E6" s="217">
        <v>1</v>
      </c>
      <c r="F6" s="217">
        <v>1</v>
      </c>
      <c r="G6" s="217">
        <v>1</v>
      </c>
      <c r="H6" s="217">
        <v>1</v>
      </c>
      <c r="I6" s="217">
        <v>1</v>
      </c>
      <c r="J6" s="217">
        <v>1</v>
      </c>
      <c r="K6" s="217">
        <v>1</v>
      </c>
      <c r="L6" s="217">
        <v>1</v>
      </c>
      <c r="M6" s="217">
        <v>1</v>
      </c>
      <c r="N6" s="217">
        <v>0</v>
      </c>
      <c r="O6" s="217">
        <v>0</v>
      </c>
      <c r="P6" s="217">
        <v>0</v>
      </c>
      <c r="Q6" s="217">
        <v>0</v>
      </c>
      <c r="R6" s="217">
        <v>0</v>
      </c>
    </row>
  </sheetData>
  <mergeCells count="4">
    <mergeCell ref="C4:D4"/>
    <mergeCell ref="E4:E5"/>
    <mergeCell ref="F4:M4"/>
    <mergeCell ref="N4:R4"/>
  </mergeCells>
  <dataValidations count="2">
    <dataValidation allowBlank="1" showInputMessage="1" showErrorMessage="1" prompt="EFE - Emission factor adjusted for locally produced electricity and green electricity purchases. _x000a_This factor is used to calculate emissions when there is local electricity production." sqref="D5"/>
    <dataValidation allowBlank="1" showInputMessage="1" showErrorMessage="1" prompt="NEEFE - Emission factor for not locally produced electricity. It refers to the energy mix used to produce electricity into the national or regional grid._x000a_This factor is used to calculate emissions when there is no local electricity production._x000a_" sqref="C5"/>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O1050"/>
  <sheetViews>
    <sheetView topLeftCell="A39" zoomScale="50" zoomScaleNormal="50" workbookViewId="0">
      <pane xSplit="3" topLeftCell="D1" activePane="topRight" state="frozen"/>
      <selection activeCell="Z13" sqref="Z13:AL31"/>
      <selection pane="topRight" activeCell="E63" sqref="E63"/>
    </sheetView>
  </sheetViews>
  <sheetFormatPr defaultColWidth="9.140625" defaultRowHeight="12.75" x14ac:dyDescent="0.2"/>
  <cols>
    <col min="1" max="1" width="5.7109375" style="130" customWidth="1"/>
    <col min="2" max="2" width="17.85546875" style="130" customWidth="1"/>
    <col min="3" max="3" width="16.28515625" style="130" bestFit="1" customWidth="1"/>
    <col min="4" max="7" width="12.7109375" style="130" customWidth="1"/>
    <col min="8" max="10" width="12.7109375" style="131" customWidth="1"/>
    <col min="11" max="23" width="12.7109375" style="130" customWidth="1"/>
    <col min="24" max="25" width="10.7109375" style="130" customWidth="1"/>
    <col min="26" max="26" width="15.7109375" style="130" customWidth="1"/>
    <col min="27" max="27" width="1.85546875" style="130" customWidth="1"/>
    <col min="28" max="28" width="4.140625" style="132" customWidth="1"/>
    <col min="29" max="29" width="9.140625" style="153"/>
    <col min="30" max="16384" width="9.140625" style="130"/>
  </cols>
  <sheetData>
    <row r="1" spans="2:41" ht="13.15" x14ac:dyDescent="0.25">
      <c r="AC1" s="133" t="s">
        <v>181</v>
      </c>
      <c r="AD1" s="134"/>
      <c r="AM1" s="159" t="s">
        <v>266</v>
      </c>
    </row>
    <row r="2" spans="2:41" s="136" customFormat="1" ht="15.6" x14ac:dyDescent="0.3">
      <c r="B2" s="121" t="s">
        <v>56</v>
      </c>
      <c r="H2" s="137"/>
      <c r="I2" s="137"/>
      <c r="J2" s="137"/>
      <c r="AB2" s="138"/>
      <c r="AC2" s="139" t="s">
        <v>174</v>
      </c>
      <c r="AD2" s="137"/>
      <c r="AE2" s="137"/>
      <c r="AF2" s="137"/>
      <c r="AG2" s="137"/>
      <c r="AH2" s="137"/>
      <c r="AI2" s="137"/>
      <c r="AJ2" s="137"/>
      <c r="AK2" s="137"/>
      <c r="AM2" s="212" t="s">
        <v>269</v>
      </c>
    </row>
    <row r="3" spans="2:41" s="136" customFormat="1" ht="15.75" customHeight="1" x14ac:dyDescent="0.2">
      <c r="H3" s="137"/>
      <c r="I3" s="137"/>
      <c r="J3" s="137"/>
      <c r="AB3" s="138"/>
      <c r="AC3" s="139" t="s">
        <v>175</v>
      </c>
      <c r="AD3" s="137"/>
      <c r="AE3" s="137"/>
      <c r="AF3" s="137"/>
      <c r="AG3" s="137"/>
      <c r="AH3" s="137"/>
      <c r="AI3" s="137"/>
      <c r="AJ3" s="137"/>
      <c r="AK3" s="137"/>
    </row>
    <row r="4" spans="2:41" s="136" customFormat="1" x14ac:dyDescent="0.2">
      <c r="B4" s="307" t="s">
        <v>99</v>
      </c>
      <c r="C4" s="307" t="s">
        <v>49</v>
      </c>
      <c r="D4" s="307" t="s">
        <v>2</v>
      </c>
      <c r="E4" s="307" t="s">
        <v>3</v>
      </c>
      <c r="F4" s="307" t="s">
        <v>4</v>
      </c>
      <c r="G4" s="307"/>
      <c r="H4" s="307"/>
      <c r="I4" s="307"/>
      <c r="J4" s="307"/>
      <c r="K4" s="307"/>
      <c r="L4" s="307"/>
      <c r="M4" s="307"/>
      <c r="N4" s="307" t="s">
        <v>5</v>
      </c>
      <c r="O4" s="307"/>
      <c r="P4" s="307"/>
      <c r="Q4" s="307"/>
      <c r="R4" s="307"/>
      <c r="AB4" s="138"/>
      <c r="AC4" s="139" t="s">
        <v>176</v>
      </c>
      <c r="AD4" s="137"/>
      <c r="AE4" s="137"/>
      <c r="AF4" s="137"/>
      <c r="AG4" s="137"/>
      <c r="AH4" s="137"/>
      <c r="AI4" s="137"/>
      <c r="AJ4" s="137"/>
      <c r="AK4" s="137"/>
    </row>
    <row r="5" spans="2:41" s="136" customFormat="1" ht="25.5" x14ac:dyDescent="0.2">
      <c r="B5" s="307"/>
      <c r="C5" s="307"/>
      <c r="D5" s="307"/>
      <c r="E5" s="307"/>
      <c r="F5" s="204" t="s">
        <v>7</v>
      </c>
      <c r="G5" s="204" t="s">
        <v>8</v>
      </c>
      <c r="H5" s="204" t="s">
        <v>9</v>
      </c>
      <c r="I5" s="204" t="s">
        <v>10</v>
      </c>
      <c r="J5" s="204" t="s">
        <v>11</v>
      </c>
      <c r="K5" s="204" t="s">
        <v>12</v>
      </c>
      <c r="L5" s="204" t="s">
        <v>13</v>
      </c>
      <c r="M5" s="204" t="s">
        <v>14</v>
      </c>
      <c r="N5" s="204" t="s">
        <v>15</v>
      </c>
      <c r="O5" s="204" t="s">
        <v>16</v>
      </c>
      <c r="P5" s="204" t="s">
        <v>17</v>
      </c>
      <c r="Q5" s="204" t="s">
        <v>18</v>
      </c>
      <c r="R5" s="204" t="s">
        <v>19</v>
      </c>
      <c r="AB5" s="138"/>
      <c r="AC5" s="139" t="s">
        <v>177</v>
      </c>
      <c r="AD5" s="137"/>
      <c r="AE5" s="137"/>
      <c r="AF5" s="137"/>
      <c r="AG5" s="137"/>
      <c r="AH5" s="137"/>
      <c r="AI5" s="137"/>
      <c r="AJ5" s="137"/>
      <c r="AK5" s="137"/>
    </row>
    <row r="6" spans="2:41" s="136" customFormat="1" ht="15" customHeight="1" x14ac:dyDescent="0.2">
      <c r="B6" s="204" t="s">
        <v>43</v>
      </c>
      <c r="C6" s="204" t="s">
        <v>50</v>
      </c>
      <c r="D6" s="204" t="s">
        <v>34</v>
      </c>
      <c r="E6" s="204" t="s">
        <v>34</v>
      </c>
      <c r="F6" s="204" t="s">
        <v>36</v>
      </c>
      <c r="G6" s="204" t="s">
        <v>35</v>
      </c>
      <c r="H6" s="204" t="s">
        <v>35</v>
      </c>
      <c r="I6" s="204" t="s">
        <v>35</v>
      </c>
      <c r="J6" s="204" t="s">
        <v>35</v>
      </c>
      <c r="K6" s="204" t="s">
        <v>35</v>
      </c>
      <c r="L6" s="204" t="s">
        <v>35</v>
      </c>
      <c r="M6" s="204" t="s">
        <v>35</v>
      </c>
      <c r="N6" s="204" t="s">
        <v>35</v>
      </c>
      <c r="O6" s="204" t="s">
        <v>35</v>
      </c>
      <c r="P6" s="204" t="s">
        <v>35</v>
      </c>
      <c r="Q6" s="204" t="s">
        <v>34</v>
      </c>
      <c r="R6" s="204" t="s">
        <v>34</v>
      </c>
      <c r="AB6" s="138"/>
      <c r="AC6" s="139" t="s">
        <v>178</v>
      </c>
      <c r="AD6" s="137"/>
      <c r="AE6" s="137"/>
      <c r="AF6" s="137"/>
      <c r="AG6" s="137"/>
      <c r="AH6" s="137"/>
      <c r="AI6" s="137"/>
      <c r="AJ6" s="137"/>
      <c r="AK6" s="137"/>
    </row>
    <row r="7" spans="2:41" s="136" customFormat="1" x14ac:dyDescent="0.2">
      <c r="B7" s="4" t="s">
        <v>37</v>
      </c>
      <c r="C7" s="63"/>
      <c r="D7" s="63"/>
      <c r="E7" s="63"/>
      <c r="F7" s="63"/>
      <c r="G7" s="63"/>
      <c r="H7" s="63"/>
      <c r="I7" s="63"/>
      <c r="J7" s="63"/>
      <c r="K7" s="63"/>
      <c r="L7" s="63"/>
      <c r="M7" s="63"/>
      <c r="N7" s="63"/>
      <c r="O7" s="63"/>
      <c r="P7" s="63"/>
      <c r="Q7" s="63"/>
      <c r="R7" s="63"/>
      <c r="AB7" s="138"/>
      <c r="AC7" s="139" t="s">
        <v>179</v>
      </c>
      <c r="AD7" s="137"/>
      <c r="AE7" s="137"/>
      <c r="AF7" s="137"/>
      <c r="AG7" s="137"/>
      <c r="AH7" s="137"/>
      <c r="AI7" s="137"/>
      <c r="AJ7" s="137"/>
      <c r="AK7" s="137"/>
    </row>
    <row r="8" spans="2:41" s="136" customFormat="1" x14ac:dyDescent="0.2">
      <c r="B8" s="4" t="s">
        <v>38</v>
      </c>
      <c r="C8" s="50"/>
      <c r="D8" s="63"/>
      <c r="E8" s="63"/>
      <c r="F8" s="63"/>
      <c r="G8" s="63"/>
      <c r="H8" s="63"/>
      <c r="I8" s="63"/>
      <c r="J8" s="63"/>
      <c r="K8" s="63"/>
      <c r="L8" s="63"/>
      <c r="M8" s="63"/>
      <c r="N8" s="63"/>
      <c r="O8" s="63"/>
      <c r="P8" s="63"/>
      <c r="Q8" s="63"/>
      <c r="R8" s="63"/>
      <c r="AB8" s="138"/>
      <c r="AC8" s="139" t="s">
        <v>180</v>
      </c>
      <c r="AD8" s="137"/>
      <c r="AE8" s="137"/>
      <c r="AF8" s="137"/>
      <c r="AG8" s="137"/>
      <c r="AH8" s="137"/>
      <c r="AI8" s="137"/>
      <c r="AJ8" s="137"/>
      <c r="AK8" s="137"/>
    </row>
    <row r="9" spans="2:41" s="136" customFormat="1" ht="13.15" x14ac:dyDescent="0.25">
      <c r="B9" s="4" t="s">
        <v>39</v>
      </c>
      <c r="C9" s="50"/>
      <c r="D9" s="63"/>
      <c r="E9" s="63"/>
      <c r="F9" s="63"/>
      <c r="G9" s="63"/>
      <c r="H9" s="63"/>
      <c r="I9" s="63"/>
      <c r="J9" s="63"/>
      <c r="K9" s="63"/>
      <c r="L9" s="63"/>
      <c r="M9" s="63"/>
      <c r="N9" s="63"/>
      <c r="O9" s="63"/>
      <c r="P9" s="63"/>
      <c r="Q9" s="63"/>
      <c r="R9" s="63"/>
      <c r="AB9" s="138"/>
      <c r="AC9" s="139"/>
      <c r="AD9" s="137"/>
      <c r="AE9" s="137"/>
      <c r="AF9" s="137"/>
      <c r="AG9" s="137"/>
      <c r="AH9" s="137"/>
      <c r="AI9" s="137"/>
      <c r="AJ9" s="137"/>
      <c r="AK9" s="137"/>
    </row>
    <row r="10" spans="2:41" s="136" customFormat="1" ht="13.15" x14ac:dyDescent="0.25">
      <c r="B10" s="4" t="s">
        <v>40</v>
      </c>
      <c r="C10" s="50"/>
      <c r="D10" s="63"/>
      <c r="E10" s="63"/>
      <c r="F10" s="63"/>
      <c r="G10" s="63"/>
      <c r="H10" s="63"/>
      <c r="I10" s="63"/>
      <c r="J10" s="63"/>
      <c r="K10" s="63"/>
      <c r="L10" s="63"/>
      <c r="M10" s="63"/>
      <c r="N10" s="63"/>
      <c r="O10" s="63"/>
      <c r="P10" s="63"/>
      <c r="Q10" s="63"/>
      <c r="R10" s="63"/>
      <c r="AB10" s="138"/>
      <c r="AC10" s="141" t="s">
        <v>301</v>
      </c>
      <c r="AD10" s="137"/>
      <c r="AE10" s="137"/>
      <c r="AF10" s="137"/>
      <c r="AG10" s="137"/>
      <c r="AH10" s="137"/>
      <c r="AI10" s="137"/>
      <c r="AJ10" s="137"/>
      <c r="AK10" s="137"/>
    </row>
    <row r="11" spans="2:41" s="136" customFormat="1" ht="13.15" x14ac:dyDescent="0.25">
      <c r="B11" s="4" t="s">
        <v>41</v>
      </c>
      <c r="C11" s="50"/>
      <c r="D11" s="63"/>
      <c r="E11" s="63"/>
      <c r="F11" s="63"/>
      <c r="G11" s="63"/>
      <c r="H11" s="63"/>
      <c r="I11" s="63"/>
      <c r="J11" s="63"/>
      <c r="K11" s="63"/>
      <c r="L11" s="63"/>
      <c r="M11" s="63"/>
      <c r="N11" s="63"/>
      <c r="O11" s="63"/>
      <c r="P11" s="63"/>
      <c r="Q11" s="63"/>
      <c r="R11" s="63"/>
      <c r="AB11" s="138"/>
      <c r="AC11" s="139"/>
      <c r="AD11" s="137"/>
      <c r="AE11" s="137"/>
      <c r="AF11" s="137"/>
      <c r="AG11" s="137"/>
      <c r="AH11" s="137"/>
      <c r="AI11" s="137"/>
      <c r="AJ11" s="137"/>
      <c r="AK11" s="137"/>
    </row>
    <row r="12" spans="2:41" s="136" customFormat="1" ht="13.15" x14ac:dyDescent="0.25">
      <c r="B12" s="4" t="s">
        <v>42</v>
      </c>
      <c r="C12" s="50"/>
      <c r="D12" s="63"/>
      <c r="E12" s="63"/>
      <c r="F12" s="63"/>
      <c r="G12" s="63"/>
      <c r="H12" s="63"/>
      <c r="I12" s="63"/>
      <c r="J12" s="63"/>
      <c r="K12" s="63"/>
      <c r="L12" s="63"/>
      <c r="M12" s="63"/>
      <c r="N12" s="63"/>
      <c r="O12" s="63"/>
      <c r="P12" s="63"/>
      <c r="Q12" s="63"/>
      <c r="R12" s="63"/>
      <c r="AB12" s="138"/>
      <c r="AC12" s="329" t="s">
        <v>182</v>
      </c>
      <c r="AD12" s="329"/>
      <c r="AE12" s="329"/>
      <c r="AF12" s="329"/>
      <c r="AG12" s="329"/>
      <c r="AH12" s="329"/>
      <c r="AI12" s="329"/>
      <c r="AJ12" s="329"/>
      <c r="AK12" s="329"/>
      <c r="AL12" s="329"/>
      <c r="AM12" s="329"/>
      <c r="AN12" s="329"/>
      <c r="AO12" s="329"/>
    </row>
    <row r="13" spans="2:41" s="136" customFormat="1" x14ac:dyDescent="0.2">
      <c r="B13" s="4" t="s">
        <v>52</v>
      </c>
      <c r="C13" s="50"/>
      <c r="D13" s="63"/>
      <c r="E13" s="63"/>
      <c r="F13" s="63"/>
      <c r="G13" s="63"/>
      <c r="H13" s="63"/>
      <c r="I13" s="63"/>
      <c r="J13" s="63"/>
      <c r="K13" s="63"/>
      <c r="L13" s="63"/>
      <c r="M13" s="63"/>
      <c r="N13" s="63"/>
      <c r="O13" s="63"/>
      <c r="P13" s="63"/>
      <c r="Q13" s="63"/>
      <c r="R13" s="63"/>
      <c r="AB13" s="138"/>
      <c r="AC13" s="330" t="s">
        <v>183</v>
      </c>
      <c r="AD13" s="330"/>
      <c r="AE13" s="330"/>
      <c r="AF13" s="330"/>
      <c r="AG13" s="330"/>
      <c r="AH13" s="330"/>
      <c r="AI13" s="330"/>
      <c r="AJ13" s="330"/>
      <c r="AK13" s="330"/>
      <c r="AL13" s="330"/>
      <c r="AM13" s="330"/>
      <c r="AN13" s="330"/>
      <c r="AO13" s="330"/>
    </row>
    <row r="14" spans="2:41" s="136" customFormat="1" x14ac:dyDescent="0.2">
      <c r="B14" s="4" t="s">
        <v>53</v>
      </c>
      <c r="C14" s="50"/>
      <c r="D14" s="63"/>
      <c r="E14" s="63"/>
      <c r="F14" s="63"/>
      <c r="G14" s="63"/>
      <c r="H14" s="63"/>
      <c r="I14" s="63"/>
      <c r="J14" s="63"/>
      <c r="K14" s="63"/>
      <c r="L14" s="63"/>
      <c r="M14" s="63"/>
      <c r="N14" s="63"/>
      <c r="O14" s="63"/>
      <c r="P14" s="63"/>
      <c r="Q14" s="63"/>
      <c r="R14" s="63"/>
      <c r="AB14" s="138"/>
      <c r="AC14" s="330"/>
      <c r="AD14" s="330"/>
      <c r="AE14" s="330"/>
      <c r="AF14" s="330"/>
      <c r="AG14" s="330"/>
      <c r="AH14" s="330"/>
      <c r="AI14" s="330"/>
      <c r="AJ14" s="330"/>
      <c r="AK14" s="330"/>
      <c r="AL14" s="330"/>
      <c r="AM14" s="330"/>
      <c r="AN14" s="330"/>
      <c r="AO14" s="330"/>
    </row>
    <row r="15" spans="2:41" s="136" customFormat="1" x14ac:dyDescent="0.2">
      <c r="B15" s="4" t="s">
        <v>54</v>
      </c>
      <c r="C15" s="50"/>
      <c r="D15" s="63"/>
      <c r="E15" s="63"/>
      <c r="F15" s="63"/>
      <c r="G15" s="63"/>
      <c r="H15" s="63"/>
      <c r="I15" s="63"/>
      <c r="J15" s="63"/>
      <c r="K15" s="63"/>
      <c r="L15" s="63"/>
      <c r="M15" s="63"/>
      <c r="N15" s="63"/>
      <c r="O15" s="63"/>
      <c r="P15" s="63"/>
      <c r="Q15" s="63"/>
      <c r="R15" s="63"/>
      <c r="AB15" s="138"/>
      <c r="AC15" s="330"/>
      <c r="AD15" s="330"/>
      <c r="AE15" s="330"/>
      <c r="AF15" s="330"/>
      <c r="AG15" s="330"/>
      <c r="AH15" s="330"/>
      <c r="AI15" s="330"/>
      <c r="AJ15" s="330"/>
      <c r="AK15" s="330"/>
      <c r="AL15" s="330"/>
      <c r="AM15" s="330"/>
      <c r="AN15" s="330"/>
      <c r="AO15" s="330"/>
    </row>
    <row r="16" spans="2:41" s="136" customFormat="1" x14ac:dyDescent="0.2">
      <c r="B16" s="4" t="s">
        <v>55</v>
      </c>
      <c r="C16" s="50"/>
      <c r="D16" s="63"/>
      <c r="E16" s="63"/>
      <c r="F16" s="63"/>
      <c r="G16" s="63"/>
      <c r="H16" s="63"/>
      <c r="I16" s="63"/>
      <c r="J16" s="63"/>
      <c r="K16" s="63"/>
      <c r="L16" s="63"/>
      <c r="M16" s="63"/>
      <c r="N16" s="63"/>
      <c r="O16" s="63"/>
      <c r="P16" s="63"/>
      <c r="Q16" s="63"/>
      <c r="R16" s="63"/>
      <c r="AB16" s="138"/>
      <c r="AC16" s="330"/>
      <c r="AD16" s="330"/>
      <c r="AE16" s="330"/>
      <c r="AF16" s="330"/>
      <c r="AG16" s="330"/>
      <c r="AH16" s="330"/>
      <c r="AI16" s="330"/>
      <c r="AJ16" s="330"/>
      <c r="AK16" s="330"/>
      <c r="AL16" s="330"/>
      <c r="AM16" s="330"/>
      <c r="AN16" s="330"/>
      <c r="AO16" s="330"/>
    </row>
    <row r="17" spans="2:41" s="136" customFormat="1" ht="15.75" customHeight="1" x14ac:dyDescent="0.2">
      <c r="B17" s="145"/>
      <c r="C17" s="145"/>
      <c r="D17" s="145"/>
      <c r="E17" s="145"/>
      <c r="F17" s="145"/>
      <c r="G17" s="145"/>
      <c r="H17" s="143"/>
      <c r="I17" s="137"/>
      <c r="J17" s="137"/>
      <c r="AB17" s="138"/>
      <c r="AC17" s="330"/>
      <c r="AD17" s="330"/>
      <c r="AE17" s="330"/>
      <c r="AF17" s="330"/>
      <c r="AG17" s="330"/>
      <c r="AH17" s="330"/>
      <c r="AI17" s="330"/>
      <c r="AJ17" s="330"/>
      <c r="AK17" s="330"/>
      <c r="AL17" s="330"/>
      <c r="AM17" s="330"/>
      <c r="AN17" s="330"/>
      <c r="AO17" s="330"/>
    </row>
    <row r="18" spans="2:41" s="136" customFormat="1" ht="15" customHeight="1" x14ac:dyDescent="0.2">
      <c r="B18" s="307" t="s">
        <v>59</v>
      </c>
      <c r="C18" s="307"/>
      <c r="D18" s="307" t="s">
        <v>2</v>
      </c>
      <c r="E18" s="307" t="s">
        <v>3</v>
      </c>
      <c r="F18" s="307" t="s">
        <v>4</v>
      </c>
      <c r="G18" s="307"/>
      <c r="H18" s="307"/>
      <c r="I18" s="307"/>
      <c r="J18" s="307"/>
      <c r="K18" s="307"/>
      <c r="L18" s="307"/>
      <c r="M18" s="307"/>
      <c r="N18" s="307" t="s">
        <v>5</v>
      </c>
      <c r="O18" s="307"/>
      <c r="P18" s="307"/>
      <c r="Q18" s="307"/>
      <c r="R18" s="307"/>
      <c r="AB18" s="138"/>
      <c r="AC18" s="330"/>
      <c r="AD18" s="330"/>
      <c r="AE18" s="330"/>
      <c r="AF18" s="330"/>
      <c r="AG18" s="330"/>
      <c r="AH18" s="330"/>
      <c r="AI18" s="330"/>
      <c r="AJ18" s="330"/>
      <c r="AK18" s="330"/>
      <c r="AL18" s="330"/>
      <c r="AM18" s="330"/>
      <c r="AN18" s="330"/>
      <c r="AO18" s="330"/>
    </row>
    <row r="19" spans="2:41" s="136" customFormat="1" ht="25.5" x14ac:dyDescent="0.2">
      <c r="B19" s="307"/>
      <c r="C19" s="307"/>
      <c r="D19" s="307"/>
      <c r="E19" s="307"/>
      <c r="F19" s="204" t="s">
        <v>7</v>
      </c>
      <c r="G19" s="204" t="s">
        <v>8</v>
      </c>
      <c r="H19" s="204" t="s">
        <v>9</v>
      </c>
      <c r="I19" s="204" t="s">
        <v>10</v>
      </c>
      <c r="J19" s="204" t="s">
        <v>11</v>
      </c>
      <c r="K19" s="204" t="s">
        <v>12</v>
      </c>
      <c r="L19" s="204" t="s">
        <v>13</v>
      </c>
      <c r="M19" s="204" t="s">
        <v>14</v>
      </c>
      <c r="N19" s="204" t="s">
        <v>15</v>
      </c>
      <c r="O19" s="204" t="s">
        <v>16</v>
      </c>
      <c r="P19" s="204" t="s">
        <v>17</v>
      </c>
      <c r="Q19" s="204" t="s">
        <v>18</v>
      </c>
      <c r="R19" s="204" t="s">
        <v>19</v>
      </c>
      <c r="AB19" s="138"/>
      <c r="AC19" s="330"/>
      <c r="AD19" s="330"/>
      <c r="AE19" s="330"/>
      <c r="AF19" s="330"/>
      <c r="AG19" s="330"/>
      <c r="AH19" s="330"/>
      <c r="AI19" s="330"/>
      <c r="AJ19" s="330"/>
      <c r="AK19" s="330"/>
      <c r="AL19" s="330"/>
      <c r="AM19" s="330"/>
      <c r="AN19" s="330"/>
      <c r="AO19" s="330"/>
    </row>
    <row r="20" spans="2:41" s="136" customFormat="1" ht="15.75" customHeight="1" x14ac:dyDescent="0.2">
      <c r="B20" s="307" t="s">
        <v>43</v>
      </c>
      <c r="C20" s="307"/>
      <c r="D20" s="204" t="s">
        <v>46</v>
      </c>
      <c r="E20" s="204" t="s">
        <v>46</v>
      </c>
      <c r="F20" s="204" t="s">
        <v>44</v>
      </c>
      <c r="G20" s="204" t="s">
        <v>45</v>
      </c>
      <c r="H20" s="204" t="s">
        <v>45</v>
      </c>
      <c r="I20" s="204" t="s">
        <v>45</v>
      </c>
      <c r="J20" s="204" t="s">
        <v>45</v>
      </c>
      <c r="K20" s="204" t="s">
        <v>45</v>
      </c>
      <c r="L20" s="204" t="s">
        <v>45</v>
      </c>
      <c r="M20" s="204" t="s">
        <v>45</v>
      </c>
      <c r="N20" s="204" t="s">
        <v>45</v>
      </c>
      <c r="O20" s="204" t="s">
        <v>45</v>
      </c>
      <c r="P20" s="204" t="s">
        <v>45</v>
      </c>
      <c r="Q20" s="204" t="s">
        <v>46</v>
      </c>
      <c r="R20" s="204" t="s">
        <v>46</v>
      </c>
      <c r="AB20" s="138"/>
      <c r="AC20" s="330"/>
      <c r="AD20" s="330"/>
      <c r="AE20" s="330"/>
      <c r="AF20" s="330"/>
      <c r="AG20" s="330"/>
      <c r="AH20" s="330"/>
      <c r="AI20" s="330"/>
      <c r="AJ20" s="330"/>
      <c r="AK20" s="330"/>
      <c r="AL20" s="330"/>
      <c r="AM20" s="330"/>
      <c r="AN20" s="330"/>
      <c r="AO20" s="330"/>
    </row>
    <row r="21" spans="2:41" s="136" customFormat="1" x14ac:dyDescent="0.2">
      <c r="B21" s="327" t="s">
        <v>47</v>
      </c>
      <c r="C21" s="327"/>
      <c r="D21" s="127">
        <v>1</v>
      </c>
      <c r="E21" s="127">
        <v>1</v>
      </c>
      <c r="F21" s="127">
        <v>1</v>
      </c>
      <c r="G21" s="127">
        <v>1</v>
      </c>
      <c r="H21" s="127">
        <v>1</v>
      </c>
      <c r="I21" s="127">
        <v>1</v>
      </c>
      <c r="J21" s="127">
        <v>1</v>
      </c>
      <c r="K21" s="127">
        <v>1</v>
      </c>
      <c r="L21" s="127">
        <v>1</v>
      </c>
      <c r="M21" s="127">
        <v>1</v>
      </c>
      <c r="N21" s="127">
        <v>1</v>
      </c>
      <c r="O21" s="127">
        <v>1</v>
      </c>
      <c r="P21" s="127">
        <v>1</v>
      </c>
      <c r="Q21" s="127">
        <v>1</v>
      </c>
      <c r="R21" s="127">
        <v>1</v>
      </c>
      <c r="AB21" s="138"/>
      <c r="AC21" s="330"/>
      <c r="AD21" s="330"/>
      <c r="AE21" s="330"/>
      <c r="AF21" s="330"/>
      <c r="AG21" s="330"/>
      <c r="AH21" s="330"/>
      <c r="AI21" s="330"/>
      <c r="AJ21" s="330"/>
      <c r="AK21" s="330"/>
      <c r="AL21" s="330"/>
      <c r="AM21" s="330"/>
      <c r="AN21" s="330"/>
      <c r="AO21" s="330"/>
    </row>
    <row r="22" spans="2:41" s="136" customFormat="1" ht="15.75" customHeight="1" x14ac:dyDescent="0.2">
      <c r="B22" s="145"/>
      <c r="C22" s="145"/>
      <c r="D22" s="145"/>
      <c r="E22" s="145"/>
      <c r="F22" s="145"/>
      <c r="G22" s="145"/>
      <c r="H22" s="143"/>
      <c r="I22" s="137"/>
      <c r="J22" s="137"/>
      <c r="AB22" s="138"/>
      <c r="AC22" s="330"/>
      <c r="AD22" s="330"/>
      <c r="AE22" s="330"/>
      <c r="AF22" s="330"/>
      <c r="AG22" s="330"/>
      <c r="AH22" s="330"/>
      <c r="AI22" s="330"/>
      <c r="AJ22" s="330"/>
      <c r="AK22" s="330"/>
      <c r="AL22" s="330"/>
      <c r="AM22" s="330"/>
      <c r="AN22" s="330"/>
      <c r="AO22" s="330"/>
    </row>
    <row r="23" spans="2:41" s="136" customFormat="1" ht="15.75" customHeight="1" x14ac:dyDescent="0.2">
      <c r="B23" s="145"/>
      <c r="C23" s="145"/>
      <c r="D23" s="145"/>
      <c r="E23" s="145"/>
      <c r="F23" s="145"/>
      <c r="G23" s="145"/>
      <c r="H23" s="143"/>
      <c r="I23" s="137"/>
      <c r="J23" s="137"/>
      <c r="AB23" s="138"/>
      <c r="AC23" s="330"/>
      <c r="AD23" s="330"/>
      <c r="AE23" s="330"/>
      <c r="AF23" s="330"/>
      <c r="AG23" s="330"/>
      <c r="AH23" s="330"/>
      <c r="AI23" s="330"/>
      <c r="AJ23" s="330"/>
      <c r="AK23" s="330"/>
      <c r="AL23" s="330"/>
      <c r="AM23" s="330"/>
      <c r="AN23" s="330"/>
      <c r="AO23" s="330"/>
    </row>
    <row r="24" spans="2:41" s="136" customFormat="1" ht="15.75" customHeight="1" x14ac:dyDescent="0.25">
      <c r="B24" s="121" t="s">
        <v>57</v>
      </c>
      <c r="E24" s="145"/>
      <c r="F24" s="145"/>
      <c r="G24" s="145"/>
      <c r="H24" s="143"/>
      <c r="I24" s="137"/>
      <c r="J24" s="137"/>
      <c r="AB24" s="138"/>
      <c r="AC24" s="330"/>
      <c r="AD24" s="330"/>
      <c r="AE24" s="330"/>
      <c r="AF24" s="330"/>
      <c r="AG24" s="330"/>
      <c r="AH24" s="330"/>
      <c r="AI24" s="330"/>
      <c r="AJ24" s="330"/>
      <c r="AK24" s="330"/>
      <c r="AL24" s="330"/>
      <c r="AM24" s="330"/>
      <c r="AN24" s="330"/>
      <c r="AO24" s="330"/>
    </row>
    <row r="25" spans="2:41" s="136" customFormat="1" ht="15.75" customHeight="1" x14ac:dyDescent="0.2">
      <c r="B25" s="145"/>
      <c r="C25" s="145"/>
      <c r="D25" s="145"/>
      <c r="E25" s="145"/>
      <c r="F25" s="145"/>
      <c r="G25" s="145"/>
      <c r="H25" s="143"/>
      <c r="I25" s="137"/>
      <c r="J25" s="137"/>
      <c r="AB25" s="138"/>
      <c r="AC25" s="330"/>
      <c r="AD25" s="330"/>
      <c r="AE25" s="330"/>
      <c r="AF25" s="330"/>
      <c r="AG25" s="330"/>
      <c r="AH25" s="330"/>
      <c r="AI25" s="330"/>
      <c r="AJ25" s="330"/>
      <c r="AK25" s="330"/>
      <c r="AL25" s="330"/>
      <c r="AM25" s="330"/>
      <c r="AN25" s="330"/>
      <c r="AO25" s="330"/>
    </row>
    <row r="26" spans="2:41" s="136" customFormat="1" ht="15.75" customHeight="1" x14ac:dyDescent="0.2">
      <c r="B26" s="307" t="s">
        <v>99</v>
      </c>
      <c r="C26" s="307" t="s">
        <v>98</v>
      </c>
      <c r="D26" s="307" t="s">
        <v>150</v>
      </c>
      <c r="E26" s="307" t="s">
        <v>111</v>
      </c>
      <c r="F26" s="307" t="s">
        <v>60</v>
      </c>
      <c r="G26" s="307"/>
      <c r="H26" s="307"/>
      <c r="I26" s="307"/>
      <c r="J26" s="307"/>
      <c r="K26" s="307"/>
      <c r="L26" s="307"/>
      <c r="M26" s="307"/>
      <c r="N26" s="307"/>
      <c r="O26" s="307"/>
      <c r="P26" s="307"/>
      <c r="Q26" s="307"/>
      <c r="R26" s="307"/>
      <c r="S26" s="307"/>
      <c r="AB26" s="138"/>
      <c r="AC26" s="330"/>
      <c r="AD26" s="330"/>
      <c r="AE26" s="330"/>
      <c r="AF26" s="330"/>
      <c r="AG26" s="330"/>
      <c r="AH26" s="330"/>
      <c r="AI26" s="330"/>
      <c r="AJ26" s="330"/>
      <c r="AK26" s="330"/>
      <c r="AL26" s="330"/>
      <c r="AM26" s="330"/>
      <c r="AN26" s="330"/>
      <c r="AO26" s="330"/>
    </row>
    <row r="27" spans="2:41" s="136" customFormat="1" ht="15" customHeight="1" x14ac:dyDescent="0.2">
      <c r="B27" s="307"/>
      <c r="C27" s="307"/>
      <c r="D27" s="307"/>
      <c r="E27" s="307"/>
      <c r="F27" s="307" t="s">
        <v>3</v>
      </c>
      <c r="G27" s="307" t="s">
        <v>4</v>
      </c>
      <c r="H27" s="307"/>
      <c r="I27" s="307"/>
      <c r="J27" s="307"/>
      <c r="K27" s="307"/>
      <c r="L27" s="307"/>
      <c r="M27" s="307"/>
      <c r="N27" s="307"/>
      <c r="O27" s="307" t="s">
        <v>5</v>
      </c>
      <c r="P27" s="307"/>
      <c r="Q27" s="307"/>
      <c r="R27" s="307"/>
      <c r="S27" s="307"/>
      <c r="AB27" s="138"/>
      <c r="AC27" s="330"/>
      <c r="AD27" s="330"/>
      <c r="AE27" s="330"/>
      <c r="AF27" s="330"/>
      <c r="AG27" s="330"/>
      <c r="AH27" s="330"/>
      <c r="AI27" s="330"/>
      <c r="AJ27" s="330"/>
      <c r="AK27" s="330"/>
      <c r="AL27" s="330"/>
      <c r="AM27" s="330"/>
      <c r="AN27" s="330"/>
      <c r="AO27" s="330"/>
    </row>
    <row r="28" spans="2:41" s="136" customFormat="1" ht="25.5" x14ac:dyDescent="0.2">
      <c r="B28" s="307"/>
      <c r="C28" s="307"/>
      <c r="D28" s="307"/>
      <c r="E28" s="307"/>
      <c r="F28" s="307"/>
      <c r="G28" s="204" t="s">
        <v>7</v>
      </c>
      <c r="H28" s="204" t="s">
        <v>8</v>
      </c>
      <c r="I28" s="204" t="s">
        <v>9</v>
      </c>
      <c r="J28" s="204" t="s">
        <v>10</v>
      </c>
      <c r="K28" s="204" t="s">
        <v>11</v>
      </c>
      <c r="L28" s="204" t="s">
        <v>12</v>
      </c>
      <c r="M28" s="204" t="s">
        <v>13</v>
      </c>
      <c r="N28" s="204" t="s">
        <v>14</v>
      </c>
      <c r="O28" s="204" t="s">
        <v>15</v>
      </c>
      <c r="P28" s="204" t="s">
        <v>16</v>
      </c>
      <c r="Q28" s="204" t="s">
        <v>17</v>
      </c>
      <c r="R28" s="204" t="s">
        <v>18</v>
      </c>
      <c r="S28" s="204" t="s">
        <v>19</v>
      </c>
      <c r="AB28" s="138"/>
      <c r="AC28" s="330"/>
      <c r="AD28" s="330"/>
      <c r="AE28" s="330"/>
      <c r="AF28" s="330"/>
      <c r="AG28" s="330"/>
      <c r="AH28" s="330"/>
      <c r="AI28" s="330"/>
      <c r="AJ28" s="330"/>
      <c r="AK28" s="330"/>
      <c r="AL28" s="330"/>
      <c r="AM28" s="330"/>
      <c r="AN28" s="330"/>
      <c r="AO28" s="330"/>
    </row>
    <row r="29" spans="2:41" s="137" customFormat="1" x14ac:dyDescent="0.2">
      <c r="B29" s="204" t="s">
        <v>43</v>
      </c>
      <c r="C29" s="204" t="s">
        <v>50</v>
      </c>
      <c r="D29" s="204" t="s">
        <v>51</v>
      </c>
      <c r="E29" s="204" t="s">
        <v>51</v>
      </c>
      <c r="F29" s="204" t="s">
        <v>48</v>
      </c>
      <c r="G29" s="204" t="s">
        <v>48</v>
      </c>
      <c r="H29" s="204" t="s">
        <v>48</v>
      </c>
      <c r="I29" s="204" t="s">
        <v>48</v>
      </c>
      <c r="J29" s="204" t="s">
        <v>48</v>
      </c>
      <c r="K29" s="204" t="s">
        <v>48</v>
      </c>
      <c r="L29" s="204" t="s">
        <v>48</v>
      </c>
      <c r="M29" s="204" t="s">
        <v>48</v>
      </c>
      <c r="N29" s="204" t="s">
        <v>48</v>
      </c>
      <c r="O29" s="204" t="s">
        <v>48</v>
      </c>
      <c r="P29" s="204" t="s">
        <v>48</v>
      </c>
      <c r="Q29" s="204" t="s">
        <v>48</v>
      </c>
      <c r="R29" s="204" t="s">
        <v>48</v>
      </c>
      <c r="S29" s="204" t="s">
        <v>48</v>
      </c>
      <c r="T29" s="136"/>
      <c r="U29" s="136"/>
      <c r="V29" s="136"/>
      <c r="W29" s="136"/>
      <c r="X29" s="136"/>
      <c r="Y29" s="136"/>
      <c r="Z29" s="136"/>
      <c r="AB29" s="181"/>
      <c r="AC29" s="330"/>
      <c r="AD29" s="330"/>
      <c r="AE29" s="330"/>
      <c r="AF29" s="330"/>
      <c r="AG29" s="330"/>
      <c r="AH29" s="330"/>
      <c r="AI29" s="330"/>
      <c r="AJ29" s="330"/>
      <c r="AK29" s="330"/>
      <c r="AL29" s="330"/>
      <c r="AM29" s="330"/>
      <c r="AN29" s="330"/>
      <c r="AO29" s="330"/>
    </row>
    <row r="30" spans="2:41" s="136" customFormat="1" ht="15.75" customHeight="1" x14ac:dyDescent="0.2">
      <c r="B30" s="6" t="s">
        <v>88</v>
      </c>
      <c r="C30" s="178"/>
      <c r="D30" s="178"/>
      <c r="E30" s="179"/>
      <c r="F30" s="180"/>
      <c r="G30" s="180"/>
      <c r="H30" s="180"/>
      <c r="I30" s="180"/>
      <c r="J30" s="180"/>
      <c r="K30" s="180"/>
      <c r="L30" s="180"/>
      <c r="M30" s="180"/>
      <c r="N30" s="180"/>
      <c r="O30" s="180"/>
      <c r="P30" s="180"/>
      <c r="Q30" s="180"/>
      <c r="R30" s="180"/>
      <c r="S30" s="180"/>
      <c r="AB30" s="138"/>
      <c r="AC30" s="330"/>
      <c r="AD30" s="330"/>
      <c r="AE30" s="330"/>
      <c r="AF30" s="330"/>
      <c r="AG30" s="330"/>
      <c r="AH30" s="330"/>
      <c r="AI30" s="330"/>
      <c r="AJ30" s="330"/>
      <c r="AK30" s="330"/>
      <c r="AL30" s="330"/>
      <c r="AM30" s="330"/>
      <c r="AN30" s="330"/>
      <c r="AO30" s="330"/>
    </row>
    <row r="31" spans="2:41" s="136" customFormat="1" ht="15.75" customHeight="1" x14ac:dyDescent="0.2">
      <c r="B31" s="6" t="s">
        <v>89</v>
      </c>
      <c r="C31" s="175"/>
      <c r="D31" s="175"/>
      <c r="E31" s="176"/>
      <c r="F31" s="177"/>
      <c r="G31" s="177"/>
      <c r="H31" s="177"/>
      <c r="I31" s="177"/>
      <c r="J31" s="177"/>
      <c r="K31" s="177"/>
      <c r="L31" s="177"/>
      <c r="M31" s="177"/>
      <c r="N31" s="177"/>
      <c r="O31" s="177"/>
      <c r="P31" s="177"/>
      <c r="Q31" s="177"/>
      <c r="R31" s="177"/>
      <c r="S31" s="177"/>
      <c r="AB31" s="138"/>
      <c r="AC31" s="330"/>
      <c r="AD31" s="330"/>
      <c r="AE31" s="330"/>
      <c r="AF31" s="330"/>
      <c r="AG31" s="330"/>
      <c r="AH31" s="330"/>
      <c r="AI31" s="330"/>
      <c r="AJ31" s="330"/>
      <c r="AK31" s="330"/>
      <c r="AL31" s="330"/>
      <c r="AM31" s="330"/>
      <c r="AN31" s="330"/>
      <c r="AO31" s="330"/>
    </row>
    <row r="32" spans="2:41" s="136" customFormat="1" ht="15.75" customHeight="1" x14ac:dyDescent="0.25">
      <c r="B32" s="6" t="s">
        <v>90</v>
      </c>
      <c r="C32" s="175"/>
      <c r="D32" s="175"/>
      <c r="E32" s="176"/>
      <c r="F32" s="177"/>
      <c r="G32" s="177"/>
      <c r="H32" s="177"/>
      <c r="I32" s="177"/>
      <c r="J32" s="177"/>
      <c r="K32" s="177"/>
      <c r="L32" s="177"/>
      <c r="M32" s="177"/>
      <c r="N32" s="177"/>
      <c r="O32" s="177"/>
      <c r="P32" s="177"/>
      <c r="Q32" s="177"/>
      <c r="R32" s="177"/>
      <c r="S32" s="177"/>
      <c r="AB32" s="138"/>
      <c r="AC32" s="139"/>
    </row>
    <row r="33" spans="2:41" s="136" customFormat="1" ht="15.75" customHeight="1" x14ac:dyDescent="0.25">
      <c r="B33" s="6" t="s">
        <v>91</v>
      </c>
      <c r="C33" s="175"/>
      <c r="D33" s="175"/>
      <c r="E33" s="176"/>
      <c r="F33" s="177"/>
      <c r="G33" s="177"/>
      <c r="H33" s="177"/>
      <c r="I33" s="177"/>
      <c r="J33" s="177"/>
      <c r="K33" s="177"/>
      <c r="L33" s="177"/>
      <c r="M33" s="177"/>
      <c r="N33" s="177"/>
      <c r="O33" s="177"/>
      <c r="P33" s="177"/>
      <c r="Q33" s="177"/>
      <c r="R33" s="177"/>
      <c r="S33" s="177"/>
      <c r="AB33" s="138"/>
      <c r="AC33" s="139"/>
    </row>
    <row r="34" spans="2:41" s="136" customFormat="1" ht="15.75" customHeight="1" x14ac:dyDescent="0.25">
      <c r="B34" s="6" t="s">
        <v>92</v>
      </c>
      <c r="C34" s="175"/>
      <c r="D34" s="175"/>
      <c r="E34" s="176"/>
      <c r="F34" s="177"/>
      <c r="G34" s="177"/>
      <c r="H34" s="177"/>
      <c r="I34" s="177"/>
      <c r="J34" s="177"/>
      <c r="K34" s="177"/>
      <c r="L34" s="177"/>
      <c r="M34" s="177"/>
      <c r="N34" s="177"/>
      <c r="O34" s="177"/>
      <c r="P34" s="177"/>
      <c r="Q34" s="177"/>
      <c r="R34" s="177"/>
      <c r="S34" s="177"/>
      <c r="AB34" s="138"/>
      <c r="AC34" s="329" t="s">
        <v>184</v>
      </c>
      <c r="AD34" s="329"/>
      <c r="AE34" s="329"/>
      <c r="AF34" s="329"/>
      <c r="AG34" s="329"/>
      <c r="AH34" s="329"/>
      <c r="AI34" s="329"/>
      <c r="AJ34" s="329"/>
      <c r="AK34" s="329"/>
      <c r="AL34" s="329"/>
      <c r="AM34" s="329"/>
      <c r="AN34" s="329"/>
      <c r="AO34" s="329"/>
    </row>
    <row r="35" spans="2:41" s="136" customFormat="1" ht="15.75" customHeight="1" x14ac:dyDescent="0.2">
      <c r="B35" s="6" t="s">
        <v>93</v>
      </c>
      <c r="C35" s="175"/>
      <c r="D35" s="175"/>
      <c r="E35" s="176"/>
      <c r="F35" s="177"/>
      <c r="G35" s="177"/>
      <c r="H35" s="177"/>
      <c r="I35" s="177"/>
      <c r="J35" s="177"/>
      <c r="K35" s="177"/>
      <c r="L35" s="177"/>
      <c r="M35" s="177"/>
      <c r="N35" s="177"/>
      <c r="O35" s="177"/>
      <c r="P35" s="177"/>
      <c r="Q35" s="177"/>
      <c r="R35" s="177"/>
      <c r="S35" s="177"/>
      <c r="AB35" s="138"/>
      <c r="AC35" s="330" t="s">
        <v>183</v>
      </c>
      <c r="AD35" s="330"/>
      <c r="AE35" s="330"/>
      <c r="AF35" s="330"/>
      <c r="AG35" s="330"/>
      <c r="AH35" s="330"/>
      <c r="AI35" s="330"/>
      <c r="AJ35" s="330"/>
      <c r="AK35" s="330"/>
      <c r="AL35" s="330"/>
      <c r="AM35" s="330"/>
      <c r="AN35" s="330"/>
      <c r="AO35" s="330"/>
    </row>
    <row r="36" spans="2:41" s="136" customFormat="1" ht="15.75" customHeight="1" x14ac:dyDescent="0.2">
      <c r="B36" s="6" t="s">
        <v>94</v>
      </c>
      <c r="C36" s="175"/>
      <c r="D36" s="175"/>
      <c r="E36" s="176"/>
      <c r="F36" s="177"/>
      <c r="G36" s="177"/>
      <c r="H36" s="177"/>
      <c r="I36" s="177"/>
      <c r="J36" s="177"/>
      <c r="K36" s="177"/>
      <c r="L36" s="177"/>
      <c r="M36" s="177"/>
      <c r="N36" s="177"/>
      <c r="O36" s="177"/>
      <c r="P36" s="177"/>
      <c r="Q36" s="177"/>
      <c r="R36" s="177"/>
      <c r="S36" s="177"/>
      <c r="AB36" s="138"/>
      <c r="AC36" s="330"/>
      <c r="AD36" s="330"/>
      <c r="AE36" s="330"/>
      <c r="AF36" s="330"/>
      <c r="AG36" s="330"/>
      <c r="AH36" s="330"/>
      <c r="AI36" s="330"/>
      <c r="AJ36" s="330"/>
      <c r="AK36" s="330"/>
      <c r="AL36" s="330"/>
      <c r="AM36" s="330"/>
      <c r="AN36" s="330"/>
      <c r="AO36" s="330"/>
    </row>
    <row r="37" spans="2:41" s="136" customFormat="1" ht="15.75" customHeight="1" x14ac:dyDescent="0.2">
      <c r="B37" s="6" t="s">
        <v>95</v>
      </c>
      <c r="C37" s="175"/>
      <c r="D37" s="175"/>
      <c r="E37" s="176"/>
      <c r="F37" s="177"/>
      <c r="G37" s="177"/>
      <c r="H37" s="177"/>
      <c r="I37" s="177"/>
      <c r="J37" s="177"/>
      <c r="K37" s="177"/>
      <c r="L37" s="177"/>
      <c r="M37" s="177"/>
      <c r="N37" s="177"/>
      <c r="O37" s="177"/>
      <c r="P37" s="177"/>
      <c r="Q37" s="177"/>
      <c r="R37" s="177"/>
      <c r="S37" s="177"/>
      <c r="AB37" s="138"/>
      <c r="AC37" s="330"/>
      <c r="AD37" s="330"/>
      <c r="AE37" s="330"/>
      <c r="AF37" s="330"/>
      <c r="AG37" s="330"/>
      <c r="AH37" s="330"/>
      <c r="AI37" s="330"/>
      <c r="AJ37" s="330"/>
      <c r="AK37" s="330"/>
      <c r="AL37" s="330"/>
      <c r="AM37" s="330"/>
      <c r="AN37" s="330"/>
      <c r="AO37" s="330"/>
    </row>
    <row r="38" spans="2:41" s="136" customFormat="1" ht="15.75" customHeight="1" x14ac:dyDescent="0.2">
      <c r="B38" s="7" t="s">
        <v>96</v>
      </c>
      <c r="C38" s="208"/>
      <c r="D38" s="208"/>
      <c r="E38" s="209"/>
      <c r="F38" s="210"/>
      <c r="G38" s="210"/>
      <c r="H38" s="210"/>
      <c r="I38" s="210"/>
      <c r="J38" s="210"/>
      <c r="K38" s="210"/>
      <c r="L38" s="210"/>
      <c r="M38" s="210"/>
      <c r="N38" s="210"/>
      <c r="O38" s="210"/>
      <c r="P38" s="210"/>
      <c r="Q38" s="210"/>
      <c r="R38" s="210"/>
      <c r="S38" s="210"/>
      <c r="AB38" s="138"/>
      <c r="AC38" s="330"/>
      <c r="AD38" s="330"/>
      <c r="AE38" s="330"/>
      <c r="AF38" s="330"/>
      <c r="AG38" s="330"/>
      <c r="AH38" s="330"/>
      <c r="AI38" s="330"/>
      <c r="AJ38" s="330"/>
      <c r="AK38" s="330"/>
      <c r="AL38" s="330"/>
      <c r="AM38" s="330"/>
      <c r="AN38" s="330"/>
      <c r="AO38" s="330"/>
    </row>
    <row r="39" spans="2:41" s="136" customFormat="1" ht="15.75" customHeight="1" x14ac:dyDescent="0.2">
      <c r="B39" s="8" t="s">
        <v>97</v>
      </c>
      <c r="C39" s="63"/>
      <c r="D39" s="63"/>
      <c r="E39" s="63"/>
      <c r="F39" s="211"/>
      <c r="G39" s="211"/>
      <c r="H39" s="211"/>
      <c r="I39" s="211"/>
      <c r="J39" s="211"/>
      <c r="K39" s="211"/>
      <c r="L39" s="211"/>
      <c r="M39" s="211"/>
      <c r="N39" s="211"/>
      <c r="O39" s="211"/>
      <c r="P39" s="211"/>
      <c r="Q39" s="211"/>
      <c r="R39" s="211"/>
      <c r="S39" s="211"/>
      <c r="AB39" s="138"/>
      <c r="AC39" s="330"/>
      <c r="AD39" s="330"/>
      <c r="AE39" s="330"/>
      <c r="AF39" s="330"/>
      <c r="AG39" s="330"/>
      <c r="AH39" s="330"/>
      <c r="AI39" s="330"/>
      <c r="AJ39" s="330"/>
      <c r="AK39" s="330"/>
      <c r="AL39" s="330"/>
      <c r="AM39" s="330"/>
      <c r="AN39" s="330"/>
      <c r="AO39" s="330"/>
    </row>
    <row r="40" spans="2:41" s="136" customFormat="1" ht="15.75" customHeight="1" x14ac:dyDescent="0.2">
      <c r="B40" s="145"/>
      <c r="C40" s="145"/>
      <c r="D40" s="145"/>
      <c r="E40" s="145"/>
      <c r="F40" s="145"/>
      <c r="G40" s="145"/>
      <c r="H40" s="143"/>
      <c r="I40" s="137"/>
      <c r="J40" s="137"/>
      <c r="AB40" s="138"/>
      <c r="AC40" s="330"/>
      <c r="AD40" s="330"/>
      <c r="AE40" s="330"/>
      <c r="AF40" s="330"/>
      <c r="AG40" s="330"/>
      <c r="AH40" s="330"/>
      <c r="AI40" s="330"/>
      <c r="AJ40" s="330"/>
      <c r="AK40" s="330"/>
      <c r="AL40" s="330"/>
      <c r="AM40" s="330"/>
      <c r="AN40" s="330"/>
      <c r="AO40" s="330"/>
    </row>
    <row r="41" spans="2:41" s="136" customFormat="1" ht="15.75" customHeight="1" x14ac:dyDescent="0.2">
      <c r="B41" s="145"/>
      <c r="C41" s="145"/>
      <c r="D41" s="145"/>
      <c r="E41" s="145"/>
      <c r="F41" s="145"/>
      <c r="G41" s="145"/>
      <c r="H41" s="143"/>
      <c r="I41" s="137"/>
      <c r="J41" s="137"/>
      <c r="AB41" s="138"/>
      <c r="AC41" s="330"/>
      <c r="AD41" s="330"/>
      <c r="AE41" s="330"/>
      <c r="AF41" s="330"/>
      <c r="AG41" s="330"/>
      <c r="AH41" s="330"/>
      <c r="AI41" s="330"/>
      <c r="AJ41" s="330"/>
      <c r="AK41" s="330"/>
      <c r="AL41" s="330"/>
      <c r="AM41" s="330"/>
      <c r="AN41" s="330"/>
      <c r="AO41" s="330"/>
    </row>
    <row r="42" spans="2:41" s="136" customFormat="1" ht="15.75" customHeight="1" x14ac:dyDescent="0.25">
      <c r="B42" s="121" t="s">
        <v>302</v>
      </c>
      <c r="C42" s="145"/>
      <c r="D42" s="145"/>
      <c r="E42" s="145"/>
      <c r="F42" s="145"/>
      <c r="G42" s="145"/>
      <c r="H42" s="143"/>
      <c r="I42" s="137"/>
      <c r="J42" s="137"/>
      <c r="AB42" s="138"/>
      <c r="AC42" s="330"/>
      <c r="AD42" s="330"/>
      <c r="AE42" s="330"/>
      <c r="AF42" s="330"/>
      <c r="AG42" s="330"/>
      <c r="AH42" s="330"/>
      <c r="AI42" s="330"/>
      <c r="AJ42" s="330"/>
      <c r="AK42" s="330"/>
      <c r="AL42" s="330"/>
      <c r="AM42" s="330"/>
      <c r="AN42" s="330"/>
      <c r="AO42" s="330"/>
    </row>
    <row r="43" spans="2:41" s="136" customFormat="1" ht="15.75" customHeight="1" x14ac:dyDescent="0.2">
      <c r="B43" s="145"/>
      <c r="C43" s="145"/>
      <c r="D43" s="145"/>
      <c r="E43" s="145"/>
      <c r="F43" s="145"/>
      <c r="G43" s="145"/>
      <c r="H43" s="143"/>
      <c r="I43" s="137"/>
      <c r="J43" s="137"/>
      <c r="AB43" s="138"/>
      <c r="AC43" s="330"/>
      <c r="AD43" s="330"/>
      <c r="AE43" s="330"/>
      <c r="AF43" s="330"/>
      <c r="AG43" s="330"/>
      <c r="AH43" s="330"/>
      <c r="AI43" s="330"/>
      <c r="AJ43" s="330"/>
      <c r="AK43" s="330"/>
      <c r="AL43" s="330"/>
      <c r="AM43" s="330"/>
      <c r="AN43" s="330"/>
      <c r="AO43" s="330"/>
    </row>
    <row r="44" spans="2:41" x14ac:dyDescent="0.2">
      <c r="B44" s="308" t="s">
        <v>149</v>
      </c>
      <c r="C44" s="309"/>
      <c r="D44" s="303" t="s">
        <v>2</v>
      </c>
      <c r="E44" s="303" t="s">
        <v>3</v>
      </c>
      <c r="F44" s="303" t="s">
        <v>4</v>
      </c>
      <c r="G44" s="303"/>
      <c r="H44" s="303"/>
      <c r="I44" s="303"/>
      <c r="J44" s="303"/>
      <c r="K44" s="303"/>
      <c r="L44" s="303"/>
      <c r="M44" s="303"/>
      <c r="N44" s="303" t="s">
        <v>5</v>
      </c>
      <c r="O44" s="303"/>
      <c r="P44" s="303"/>
      <c r="Q44" s="303"/>
      <c r="R44" s="303"/>
      <c r="AC44" s="330"/>
      <c r="AD44" s="330"/>
      <c r="AE44" s="330"/>
      <c r="AF44" s="330"/>
      <c r="AG44" s="330"/>
      <c r="AH44" s="330"/>
      <c r="AI44" s="330"/>
      <c r="AJ44" s="330"/>
      <c r="AK44" s="330"/>
      <c r="AL44" s="330"/>
      <c r="AM44" s="330"/>
      <c r="AN44" s="330"/>
      <c r="AO44" s="330"/>
    </row>
    <row r="45" spans="2:41" ht="25.5" customHeight="1" x14ac:dyDescent="0.2">
      <c r="B45" s="310"/>
      <c r="C45" s="311"/>
      <c r="D45" s="303"/>
      <c r="E45" s="303"/>
      <c r="F45" s="78" t="s">
        <v>7</v>
      </c>
      <c r="G45" s="78" t="s">
        <v>8</v>
      </c>
      <c r="H45" s="78" t="s">
        <v>9</v>
      </c>
      <c r="I45" s="78" t="s">
        <v>10</v>
      </c>
      <c r="J45" s="78" t="s">
        <v>11</v>
      </c>
      <c r="K45" s="78" t="s">
        <v>12</v>
      </c>
      <c r="L45" s="78" t="s">
        <v>13</v>
      </c>
      <c r="M45" s="78" t="s">
        <v>14</v>
      </c>
      <c r="N45" s="78" t="s">
        <v>15</v>
      </c>
      <c r="O45" s="78" t="s">
        <v>16</v>
      </c>
      <c r="P45" s="78" t="s">
        <v>17</v>
      </c>
      <c r="Q45" s="78" t="s">
        <v>18</v>
      </c>
      <c r="R45" s="78" t="s">
        <v>19</v>
      </c>
      <c r="AC45" s="330"/>
      <c r="AD45" s="330"/>
      <c r="AE45" s="330"/>
      <c r="AF45" s="330"/>
      <c r="AG45" s="330"/>
      <c r="AH45" s="330"/>
      <c r="AI45" s="330"/>
      <c r="AJ45" s="330"/>
      <c r="AK45" s="330"/>
      <c r="AL45" s="330"/>
      <c r="AM45" s="330"/>
      <c r="AN45" s="330"/>
      <c r="AO45" s="330"/>
    </row>
    <row r="46" spans="2:41" s="131" customFormat="1" x14ac:dyDescent="0.2">
      <c r="B46" s="304" t="s">
        <v>34</v>
      </c>
      <c r="C46" s="305"/>
      <c r="D46" s="168">
        <f>SUM(D7:D16)*D21+SUMPRODUCT(C30:C39,D30:D39)/1000</f>
        <v>0</v>
      </c>
      <c r="E46" s="168">
        <f t="shared" ref="E46:R46" si="0">SUM(E7:E16)*E21+SUMPRODUCT($C$30:$C$39,$E$30:$E$39,F30:F39)/1000</f>
        <v>0</v>
      </c>
      <c r="F46" s="168">
        <f t="shared" si="0"/>
        <v>0</v>
      </c>
      <c r="G46" s="168">
        <f t="shared" si="0"/>
        <v>0</v>
      </c>
      <c r="H46" s="168">
        <f t="shared" si="0"/>
        <v>0</v>
      </c>
      <c r="I46" s="168">
        <f t="shared" si="0"/>
        <v>0</v>
      </c>
      <c r="J46" s="168">
        <f t="shared" si="0"/>
        <v>0</v>
      </c>
      <c r="K46" s="168">
        <f t="shared" si="0"/>
        <v>0</v>
      </c>
      <c r="L46" s="168">
        <f t="shared" si="0"/>
        <v>0</v>
      </c>
      <c r="M46" s="168">
        <f t="shared" si="0"/>
        <v>0</v>
      </c>
      <c r="N46" s="168">
        <f t="shared" si="0"/>
        <v>0</v>
      </c>
      <c r="O46" s="168">
        <f t="shared" si="0"/>
        <v>0</v>
      </c>
      <c r="P46" s="168">
        <f t="shared" si="0"/>
        <v>0</v>
      </c>
      <c r="Q46" s="168">
        <f t="shared" si="0"/>
        <v>0</v>
      </c>
      <c r="R46" s="168">
        <f t="shared" si="0"/>
        <v>0</v>
      </c>
      <c r="AB46" s="213"/>
      <c r="AC46" s="330"/>
      <c r="AD46" s="330"/>
      <c r="AE46" s="330"/>
      <c r="AF46" s="330"/>
      <c r="AG46" s="330"/>
      <c r="AH46" s="330"/>
      <c r="AI46" s="330"/>
      <c r="AJ46" s="330"/>
      <c r="AK46" s="330"/>
      <c r="AL46" s="330"/>
      <c r="AM46" s="330"/>
      <c r="AN46" s="330"/>
      <c r="AO46" s="330"/>
    </row>
    <row r="47" spans="2:41" x14ac:dyDescent="0.2">
      <c r="AC47" s="330"/>
      <c r="AD47" s="330"/>
      <c r="AE47" s="330"/>
      <c r="AF47" s="330"/>
      <c r="AG47" s="330"/>
      <c r="AH47" s="330"/>
      <c r="AI47" s="330"/>
      <c r="AJ47" s="330"/>
      <c r="AK47" s="330"/>
      <c r="AL47" s="330"/>
      <c r="AM47" s="330"/>
      <c r="AN47" s="330"/>
      <c r="AO47" s="330"/>
    </row>
    <row r="48" spans="2:41" x14ac:dyDescent="0.2">
      <c r="D48" s="131"/>
      <c r="F48" s="131"/>
      <c r="AC48" s="330"/>
      <c r="AD48" s="330"/>
      <c r="AE48" s="330"/>
      <c r="AF48" s="330"/>
      <c r="AG48" s="330"/>
      <c r="AH48" s="330"/>
      <c r="AI48" s="330"/>
      <c r="AJ48" s="330"/>
      <c r="AK48" s="330"/>
      <c r="AL48" s="330"/>
      <c r="AM48" s="330"/>
      <c r="AN48" s="330"/>
      <c r="AO48" s="330"/>
    </row>
    <row r="49" spans="2:41" s="185" customFormat="1" ht="15.75" x14ac:dyDescent="0.25">
      <c r="B49" s="117" t="s">
        <v>268</v>
      </c>
      <c r="C49" s="182"/>
      <c r="D49" s="182"/>
      <c r="E49" s="182"/>
      <c r="F49" s="182"/>
      <c r="G49" s="182"/>
      <c r="H49" s="183"/>
      <c r="I49" s="184"/>
      <c r="J49" s="184"/>
      <c r="K49" s="101"/>
      <c r="L49" s="101"/>
      <c r="M49" s="101"/>
      <c r="N49" s="101"/>
      <c r="O49" s="101"/>
      <c r="P49" s="101"/>
      <c r="Q49" s="101"/>
      <c r="R49" s="101"/>
      <c r="AB49" s="214"/>
      <c r="AC49" s="330"/>
      <c r="AD49" s="330"/>
      <c r="AE49" s="330"/>
      <c r="AF49" s="330"/>
      <c r="AG49" s="330"/>
      <c r="AH49" s="330"/>
      <c r="AI49" s="330"/>
      <c r="AJ49" s="330"/>
      <c r="AK49" s="330"/>
      <c r="AL49" s="330"/>
      <c r="AM49" s="330"/>
      <c r="AN49" s="330"/>
      <c r="AO49" s="330"/>
    </row>
    <row r="50" spans="2:41" s="185" customFormat="1" x14ac:dyDescent="0.2">
      <c r="B50" s="312" t="s">
        <v>256</v>
      </c>
      <c r="C50" s="313"/>
      <c r="D50" s="318" t="s">
        <v>2</v>
      </c>
      <c r="E50" s="318" t="s">
        <v>3</v>
      </c>
      <c r="F50" s="321" t="s">
        <v>4</v>
      </c>
      <c r="G50" s="322"/>
      <c r="H50" s="322"/>
      <c r="I50" s="322"/>
      <c r="J50" s="322"/>
      <c r="K50" s="322"/>
      <c r="L50" s="322"/>
      <c r="M50" s="323"/>
      <c r="N50" s="321" t="s">
        <v>5</v>
      </c>
      <c r="O50" s="322"/>
      <c r="P50" s="322"/>
      <c r="Q50" s="322"/>
      <c r="R50" s="323"/>
      <c r="S50" s="328" t="s">
        <v>271</v>
      </c>
      <c r="T50" s="328"/>
      <c r="U50" s="328"/>
      <c r="V50" s="328"/>
      <c r="W50" s="328"/>
      <c r="X50" s="328"/>
      <c r="Y50" s="328"/>
      <c r="Z50" s="328"/>
      <c r="AB50" s="214"/>
      <c r="AC50" s="330"/>
      <c r="AD50" s="330"/>
      <c r="AE50" s="330"/>
      <c r="AF50" s="330"/>
      <c r="AG50" s="330"/>
      <c r="AH50" s="330"/>
      <c r="AI50" s="330"/>
      <c r="AJ50" s="330"/>
      <c r="AK50" s="330"/>
      <c r="AL50" s="330"/>
      <c r="AM50" s="330"/>
      <c r="AN50" s="330"/>
      <c r="AO50" s="330"/>
    </row>
    <row r="51" spans="2:41" ht="26.25" customHeight="1" x14ac:dyDescent="0.2">
      <c r="B51" s="314"/>
      <c r="C51" s="315"/>
      <c r="D51" s="319"/>
      <c r="E51" s="319"/>
      <c r="F51" s="324"/>
      <c r="G51" s="325"/>
      <c r="H51" s="325"/>
      <c r="I51" s="325"/>
      <c r="J51" s="325"/>
      <c r="K51" s="325"/>
      <c r="L51" s="325"/>
      <c r="M51" s="326"/>
      <c r="N51" s="324"/>
      <c r="O51" s="325"/>
      <c r="P51" s="325"/>
      <c r="Q51" s="325"/>
      <c r="R51" s="326"/>
      <c r="S51" s="303" t="s">
        <v>280</v>
      </c>
      <c r="T51" s="303" t="s">
        <v>257</v>
      </c>
      <c r="U51" s="303" t="s">
        <v>258</v>
      </c>
      <c r="V51" s="303" t="s">
        <v>259</v>
      </c>
      <c r="W51" s="303" t="s">
        <v>260</v>
      </c>
      <c r="X51" s="303" t="s">
        <v>261</v>
      </c>
      <c r="Y51" s="303"/>
      <c r="Z51" s="303" t="s">
        <v>311</v>
      </c>
      <c r="AB51" s="214"/>
      <c r="AC51" s="330"/>
      <c r="AD51" s="330"/>
      <c r="AE51" s="330"/>
      <c r="AF51" s="330"/>
      <c r="AG51" s="330"/>
      <c r="AH51" s="330"/>
      <c r="AI51" s="330"/>
      <c r="AJ51" s="330"/>
      <c r="AK51" s="330"/>
      <c r="AL51" s="330"/>
      <c r="AM51" s="330"/>
      <c r="AN51" s="330"/>
      <c r="AO51" s="330"/>
    </row>
    <row r="52" spans="2:41" ht="25.5" x14ac:dyDescent="0.2">
      <c r="B52" s="316"/>
      <c r="C52" s="317"/>
      <c r="D52" s="320"/>
      <c r="E52" s="320"/>
      <c r="F52" s="78" t="s">
        <v>7</v>
      </c>
      <c r="G52" s="78" t="s">
        <v>8</v>
      </c>
      <c r="H52" s="78" t="s">
        <v>9</v>
      </c>
      <c r="I52" s="78" t="s">
        <v>10</v>
      </c>
      <c r="J52" s="78" t="s">
        <v>11</v>
      </c>
      <c r="K52" s="78" t="s">
        <v>12</v>
      </c>
      <c r="L52" s="78" t="s">
        <v>13</v>
      </c>
      <c r="M52" s="78" t="s">
        <v>14</v>
      </c>
      <c r="N52" s="78" t="s">
        <v>15</v>
      </c>
      <c r="O52" s="78" t="s">
        <v>16</v>
      </c>
      <c r="P52" s="78" t="s">
        <v>17</v>
      </c>
      <c r="Q52" s="78" t="s">
        <v>18</v>
      </c>
      <c r="R52" s="78" t="s">
        <v>19</v>
      </c>
      <c r="S52" s="303"/>
      <c r="T52" s="303"/>
      <c r="U52" s="303"/>
      <c r="V52" s="303"/>
      <c r="W52" s="303"/>
      <c r="X52" s="226" t="s">
        <v>262</v>
      </c>
      <c r="Y52" s="226" t="s">
        <v>263</v>
      </c>
      <c r="Z52" s="303"/>
      <c r="AB52" s="214"/>
      <c r="AC52" s="330"/>
      <c r="AD52" s="330"/>
      <c r="AE52" s="330"/>
      <c r="AF52" s="330"/>
      <c r="AG52" s="330"/>
      <c r="AH52" s="330"/>
      <c r="AI52" s="330"/>
      <c r="AJ52" s="330"/>
      <c r="AK52" s="330"/>
      <c r="AL52" s="330"/>
      <c r="AM52" s="330"/>
      <c r="AN52" s="330"/>
      <c r="AO52" s="330"/>
    </row>
    <row r="53" spans="2:41" x14ac:dyDescent="0.2">
      <c r="B53" s="306" t="s">
        <v>276</v>
      </c>
      <c r="C53" s="151" t="s">
        <v>253</v>
      </c>
      <c r="D53" s="186"/>
      <c r="E53" s="147"/>
      <c r="F53" s="147"/>
      <c r="G53" s="147"/>
      <c r="H53" s="147"/>
      <c r="I53" s="147"/>
      <c r="J53" s="147"/>
      <c r="K53" s="147"/>
      <c r="L53" s="147"/>
      <c r="M53" s="147"/>
      <c r="N53" s="147"/>
      <c r="O53" s="147"/>
      <c r="P53" s="147"/>
      <c r="Q53" s="147"/>
      <c r="R53" s="147"/>
      <c r="S53" s="298"/>
      <c r="T53" s="298"/>
      <c r="U53" s="298"/>
      <c r="V53" s="298"/>
      <c r="W53" s="298"/>
      <c r="X53" s="297"/>
      <c r="Y53" s="297"/>
      <c r="Z53" s="298"/>
      <c r="AB53" s="214"/>
      <c r="AC53" s="330"/>
      <c r="AD53" s="330"/>
      <c r="AE53" s="330"/>
      <c r="AF53" s="330"/>
      <c r="AG53" s="330"/>
      <c r="AH53" s="330"/>
      <c r="AI53" s="330"/>
      <c r="AJ53" s="330"/>
      <c r="AK53" s="330"/>
      <c r="AL53" s="330"/>
      <c r="AM53" s="330"/>
      <c r="AN53" s="330"/>
      <c r="AO53" s="330"/>
    </row>
    <row r="54" spans="2:41" x14ac:dyDescent="0.2">
      <c r="B54" s="306"/>
      <c r="C54" s="151" t="s">
        <v>252</v>
      </c>
      <c r="D54" s="186"/>
      <c r="E54" s="147"/>
      <c r="F54" s="147"/>
      <c r="G54" s="147"/>
      <c r="H54" s="147"/>
      <c r="I54" s="147"/>
      <c r="J54" s="147"/>
      <c r="K54" s="147"/>
      <c r="L54" s="147"/>
      <c r="M54" s="147"/>
      <c r="N54" s="147"/>
      <c r="O54" s="147"/>
      <c r="P54" s="147"/>
      <c r="Q54" s="147"/>
      <c r="R54" s="147"/>
      <c r="S54" s="298"/>
      <c r="T54" s="298"/>
      <c r="U54" s="298"/>
      <c r="V54" s="298"/>
      <c r="W54" s="298"/>
      <c r="X54" s="297"/>
      <c r="Y54" s="297"/>
      <c r="Z54" s="298"/>
      <c r="AB54" s="214"/>
      <c r="AC54" s="330"/>
      <c r="AD54" s="330"/>
      <c r="AE54" s="330"/>
      <c r="AF54" s="330"/>
      <c r="AG54" s="330"/>
      <c r="AH54" s="330"/>
      <c r="AI54" s="330"/>
      <c r="AJ54" s="330"/>
      <c r="AK54" s="330"/>
      <c r="AL54" s="330"/>
      <c r="AM54" s="330"/>
      <c r="AN54" s="330"/>
      <c r="AO54" s="330"/>
    </row>
    <row r="55" spans="2:41" x14ac:dyDescent="0.2">
      <c r="B55" s="187" t="s">
        <v>278</v>
      </c>
      <c r="C55" s="146" t="s">
        <v>269</v>
      </c>
      <c r="D55" s="131" t="s">
        <v>269</v>
      </c>
      <c r="E55" s="146" t="s">
        <v>269</v>
      </c>
      <c r="F55" s="146" t="s">
        <v>269</v>
      </c>
      <c r="G55" s="146" t="s">
        <v>269</v>
      </c>
      <c r="H55" s="146" t="s">
        <v>269</v>
      </c>
      <c r="I55" s="146" t="s">
        <v>269</v>
      </c>
      <c r="J55" s="146" t="s">
        <v>269</v>
      </c>
      <c r="K55" s="146" t="s">
        <v>269</v>
      </c>
      <c r="L55" s="146" t="s">
        <v>269</v>
      </c>
      <c r="M55" s="146" t="s">
        <v>269</v>
      </c>
      <c r="N55" s="146" t="s">
        <v>269</v>
      </c>
      <c r="O55" s="146" t="s">
        <v>269</v>
      </c>
      <c r="P55" s="146" t="s">
        <v>269</v>
      </c>
      <c r="Q55" s="146" t="s">
        <v>269</v>
      </c>
      <c r="R55" s="146" t="s">
        <v>269</v>
      </c>
      <c r="S55" s="298"/>
      <c r="T55" s="298"/>
      <c r="U55" s="298"/>
      <c r="V55" s="298"/>
      <c r="W55" s="298"/>
      <c r="X55" s="297"/>
      <c r="Y55" s="297"/>
      <c r="Z55" s="298"/>
      <c r="AB55" s="214"/>
      <c r="AC55" s="215"/>
      <c r="AD55" s="215"/>
      <c r="AE55" s="215"/>
      <c r="AF55" s="215"/>
      <c r="AG55" s="215"/>
      <c r="AH55" s="215"/>
      <c r="AI55" s="215"/>
      <c r="AJ55" s="215"/>
      <c r="AK55" s="215"/>
      <c r="AL55" s="215"/>
      <c r="AM55" s="215"/>
      <c r="AN55" s="215"/>
      <c r="AO55" s="215"/>
    </row>
    <row r="56" spans="2:41" x14ac:dyDescent="0.2">
      <c r="B56" s="306" t="s">
        <v>274</v>
      </c>
      <c r="C56" s="151" t="s">
        <v>253</v>
      </c>
      <c r="D56" s="186"/>
      <c r="E56" s="147"/>
      <c r="F56" s="147"/>
      <c r="G56" s="147"/>
      <c r="H56" s="147"/>
      <c r="I56" s="147"/>
      <c r="J56" s="147"/>
      <c r="K56" s="147"/>
      <c r="L56" s="147"/>
      <c r="M56" s="147"/>
      <c r="N56" s="147"/>
      <c r="O56" s="147"/>
      <c r="P56" s="147"/>
      <c r="Q56" s="147"/>
      <c r="R56" s="147"/>
      <c r="S56" s="298"/>
      <c r="T56" s="298"/>
      <c r="U56" s="298"/>
      <c r="V56" s="298"/>
      <c r="W56" s="298"/>
      <c r="X56" s="297"/>
      <c r="Y56" s="297"/>
      <c r="Z56" s="298"/>
      <c r="AB56" s="214"/>
      <c r="AC56" s="215"/>
      <c r="AD56" s="215"/>
      <c r="AE56" s="215"/>
      <c r="AF56" s="215"/>
      <c r="AG56" s="215"/>
      <c r="AH56" s="215"/>
      <c r="AI56" s="215"/>
      <c r="AJ56" s="215"/>
      <c r="AK56" s="215"/>
      <c r="AL56" s="215"/>
      <c r="AM56" s="215"/>
      <c r="AN56" s="215"/>
      <c r="AO56" s="215"/>
    </row>
    <row r="57" spans="2:41" x14ac:dyDescent="0.2">
      <c r="B57" s="306"/>
      <c r="C57" s="151" t="s">
        <v>252</v>
      </c>
      <c r="D57" s="186"/>
      <c r="E57" s="147"/>
      <c r="F57" s="147"/>
      <c r="G57" s="147"/>
      <c r="H57" s="147"/>
      <c r="I57" s="147"/>
      <c r="J57" s="147"/>
      <c r="K57" s="147"/>
      <c r="L57" s="147"/>
      <c r="M57" s="147"/>
      <c r="N57" s="147"/>
      <c r="O57" s="147"/>
      <c r="P57" s="147"/>
      <c r="Q57" s="147"/>
      <c r="R57" s="147"/>
      <c r="S57" s="298"/>
      <c r="T57" s="298"/>
      <c r="U57" s="298"/>
      <c r="V57" s="298"/>
      <c r="W57" s="298"/>
      <c r="X57" s="297"/>
      <c r="Y57" s="297"/>
      <c r="Z57" s="298"/>
      <c r="AB57" s="214"/>
    </row>
    <row r="58" spans="2:41" x14ac:dyDescent="0.2">
      <c r="B58" s="187" t="s">
        <v>278</v>
      </c>
      <c r="C58" s="146" t="s">
        <v>269</v>
      </c>
      <c r="D58" s="131" t="s">
        <v>269</v>
      </c>
      <c r="E58" s="146" t="s">
        <v>269</v>
      </c>
      <c r="F58" s="146" t="s">
        <v>269</v>
      </c>
      <c r="G58" s="146" t="s">
        <v>269</v>
      </c>
      <c r="H58" s="146" t="s">
        <v>269</v>
      </c>
      <c r="I58" s="146" t="s">
        <v>269</v>
      </c>
      <c r="J58" s="146" t="s">
        <v>269</v>
      </c>
      <c r="K58" s="146" t="s">
        <v>269</v>
      </c>
      <c r="L58" s="146" t="s">
        <v>269</v>
      </c>
      <c r="M58" s="146" t="s">
        <v>269</v>
      </c>
      <c r="N58" s="146" t="s">
        <v>269</v>
      </c>
      <c r="O58" s="146" t="s">
        <v>269</v>
      </c>
      <c r="P58" s="146" t="s">
        <v>269</v>
      </c>
      <c r="Q58" s="146" t="s">
        <v>269</v>
      </c>
      <c r="R58" s="146" t="s">
        <v>269</v>
      </c>
      <c r="S58" s="298"/>
      <c r="T58" s="298"/>
      <c r="U58" s="298"/>
      <c r="V58" s="298"/>
      <c r="W58" s="298"/>
      <c r="X58" s="297"/>
      <c r="Y58" s="297"/>
      <c r="Z58" s="298"/>
      <c r="AB58" s="214"/>
    </row>
    <row r="59" spans="2:41" x14ac:dyDescent="0.2">
      <c r="B59" s="306" t="s">
        <v>275</v>
      </c>
      <c r="C59" s="151" t="s">
        <v>253</v>
      </c>
      <c r="D59" s="186"/>
      <c r="E59" s="147"/>
      <c r="F59" s="147"/>
      <c r="G59" s="147"/>
      <c r="H59" s="147"/>
      <c r="I59" s="147"/>
      <c r="J59" s="147"/>
      <c r="K59" s="147"/>
      <c r="L59" s="147"/>
      <c r="M59" s="147"/>
      <c r="N59" s="147"/>
      <c r="O59" s="147"/>
      <c r="P59" s="147"/>
      <c r="Q59" s="147"/>
      <c r="R59" s="147"/>
      <c r="S59" s="298"/>
      <c r="T59" s="298"/>
      <c r="U59" s="298"/>
      <c r="V59" s="298"/>
      <c r="W59" s="298"/>
      <c r="X59" s="297"/>
      <c r="Y59" s="297"/>
      <c r="Z59" s="298"/>
      <c r="AB59" s="214"/>
    </row>
    <row r="60" spans="2:41" x14ac:dyDescent="0.2">
      <c r="B60" s="306"/>
      <c r="C60" s="151" t="s">
        <v>252</v>
      </c>
      <c r="D60" s="186"/>
      <c r="E60" s="147"/>
      <c r="F60" s="147"/>
      <c r="G60" s="147"/>
      <c r="H60" s="147"/>
      <c r="I60" s="147"/>
      <c r="J60" s="147"/>
      <c r="K60" s="147"/>
      <c r="L60" s="147"/>
      <c r="M60" s="147"/>
      <c r="N60" s="147"/>
      <c r="O60" s="147"/>
      <c r="P60" s="147"/>
      <c r="Q60" s="147"/>
      <c r="R60" s="147"/>
      <c r="S60" s="298"/>
      <c r="T60" s="298"/>
      <c r="U60" s="298"/>
      <c r="V60" s="298"/>
      <c r="W60" s="298"/>
      <c r="X60" s="297"/>
      <c r="Y60" s="297"/>
      <c r="Z60" s="298"/>
      <c r="AB60" s="214"/>
    </row>
    <row r="61" spans="2:41" x14ac:dyDescent="0.2">
      <c r="B61" s="187" t="s">
        <v>278</v>
      </c>
      <c r="C61" s="146" t="s">
        <v>269</v>
      </c>
      <c r="D61" s="131" t="s">
        <v>269</v>
      </c>
      <c r="E61" s="146" t="s">
        <v>269</v>
      </c>
      <c r="F61" s="146" t="s">
        <v>269</v>
      </c>
      <c r="G61" s="146" t="s">
        <v>269</v>
      </c>
      <c r="H61" s="146" t="s">
        <v>269</v>
      </c>
      <c r="I61" s="146" t="s">
        <v>269</v>
      </c>
      <c r="J61" s="146" t="s">
        <v>269</v>
      </c>
      <c r="K61" s="146" t="s">
        <v>269</v>
      </c>
      <c r="L61" s="146" t="s">
        <v>269</v>
      </c>
      <c r="M61" s="146" t="s">
        <v>269</v>
      </c>
      <c r="N61" s="146" t="s">
        <v>269</v>
      </c>
      <c r="O61" s="146" t="s">
        <v>269</v>
      </c>
      <c r="P61" s="146" t="s">
        <v>269</v>
      </c>
      <c r="Q61" s="146" t="s">
        <v>269</v>
      </c>
      <c r="R61" s="146" t="s">
        <v>269</v>
      </c>
      <c r="S61" s="298"/>
      <c r="T61" s="298"/>
      <c r="U61" s="298"/>
      <c r="V61" s="298"/>
      <c r="W61" s="298"/>
      <c r="X61" s="297"/>
      <c r="Y61" s="297"/>
      <c r="Z61" s="298"/>
      <c r="AB61" s="214"/>
    </row>
    <row r="62" spans="2:41" x14ac:dyDescent="0.2">
      <c r="B62" s="306" t="s">
        <v>248</v>
      </c>
      <c r="C62" s="151" t="s">
        <v>253</v>
      </c>
      <c r="D62" s="186"/>
      <c r="E62" s="147"/>
      <c r="F62" s="147"/>
      <c r="G62" s="147"/>
      <c r="H62" s="147"/>
      <c r="I62" s="147"/>
      <c r="J62" s="147"/>
      <c r="K62" s="147"/>
      <c r="L62" s="147"/>
      <c r="M62" s="147"/>
      <c r="N62" s="147"/>
      <c r="O62" s="147"/>
      <c r="P62" s="147"/>
      <c r="Q62" s="147"/>
      <c r="R62" s="147"/>
      <c r="S62" s="298"/>
      <c r="T62" s="298"/>
      <c r="U62" s="298"/>
      <c r="V62" s="298"/>
      <c r="W62" s="298"/>
      <c r="X62" s="297"/>
      <c r="Y62" s="297"/>
      <c r="Z62" s="298"/>
      <c r="AB62" s="214"/>
    </row>
    <row r="63" spans="2:41" x14ac:dyDescent="0.2">
      <c r="B63" s="306"/>
      <c r="C63" s="151" t="s">
        <v>252</v>
      </c>
      <c r="D63" s="186"/>
      <c r="E63" s="147"/>
      <c r="F63" s="147"/>
      <c r="G63" s="147"/>
      <c r="H63" s="147"/>
      <c r="I63" s="147"/>
      <c r="J63" s="147"/>
      <c r="K63" s="147"/>
      <c r="L63" s="147"/>
      <c r="M63" s="147"/>
      <c r="N63" s="147"/>
      <c r="O63" s="147"/>
      <c r="P63" s="147"/>
      <c r="Q63" s="147"/>
      <c r="R63" s="147"/>
      <c r="S63" s="298"/>
      <c r="T63" s="298"/>
      <c r="U63" s="298"/>
      <c r="V63" s="298"/>
      <c r="W63" s="298"/>
      <c r="X63" s="297"/>
      <c r="Y63" s="297"/>
      <c r="Z63" s="298"/>
      <c r="AB63" s="214"/>
    </row>
    <row r="64" spans="2:41" x14ac:dyDescent="0.2">
      <c r="B64" s="187" t="s">
        <v>278</v>
      </c>
      <c r="C64" s="146" t="s">
        <v>269</v>
      </c>
      <c r="D64" s="131" t="s">
        <v>269</v>
      </c>
      <c r="E64" s="146" t="s">
        <v>269</v>
      </c>
      <c r="F64" s="146" t="s">
        <v>269</v>
      </c>
      <c r="G64" s="146" t="s">
        <v>269</v>
      </c>
      <c r="H64" s="146" t="s">
        <v>269</v>
      </c>
      <c r="I64" s="146" t="s">
        <v>269</v>
      </c>
      <c r="J64" s="146" t="s">
        <v>269</v>
      </c>
      <c r="K64" s="146" t="s">
        <v>269</v>
      </c>
      <c r="L64" s="146" t="s">
        <v>269</v>
      </c>
      <c r="M64" s="146" t="s">
        <v>269</v>
      </c>
      <c r="N64" s="146" t="s">
        <v>269</v>
      </c>
      <c r="O64" s="146" t="s">
        <v>269</v>
      </c>
      <c r="P64" s="146" t="s">
        <v>269</v>
      </c>
      <c r="Q64" s="146" t="s">
        <v>269</v>
      </c>
      <c r="R64" s="146" t="s">
        <v>269</v>
      </c>
      <c r="S64" s="298"/>
      <c r="T64" s="298"/>
      <c r="U64" s="298"/>
      <c r="V64" s="298"/>
      <c r="W64" s="298"/>
      <c r="X64" s="297"/>
      <c r="Y64" s="297"/>
      <c r="Z64" s="298"/>
      <c r="AB64" s="214"/>
    </row>
    <row r="65" spans="2:28" x14ac:dyDescent="0.2">
      <c r="B65" s="306" t="s">
        <v>249</v>
      </c>
      <c r="C65" s="151" t="s">
        <v>253</v>
      </c>
      <c r="D65" s="186"/>
      <c r="E65" s="147"/>
      <c r="F65" s="147"/>
      <c r="G65" s="147"/>
      <c r="H65" s="147"/>
      <c r="I65" s="147"/>
      <c r="J65" s="147"/>
      <c r="K65" s="147"/>
      <c r="L65" s="147"/>
      <c r="M65" s="147"/>
      <c r="N65" s="147"/>
      <c r="O65" s="147"/>
      <c r="P65" s="147"/>
      <c r="Q65" s="147"/>
      <c r="R65" s="147"/>
      <c r="S65" s="298"/>
      <c r="T65" s="298"/>
      <c r="U65" s="298"/>
      <c r="V65" s="298"/>
      <c r="W65" s="298"/>
      <c r="X65" s="297"/>
      <c r="Y65" s="297"/>
      <c r="Z65" s="298"/>
      <c r="AB65" s="214"/>
    </row>
    <row r="66" spans="2:28" x14ac:dyDescent="0.2">
      <c r="B66" s="306"/>
      <c r="C66" s="151" t="s">
        <v>252</v>
      </c>
      <c r="D66" s="186"/>
      <c r="E66" s="147"/>
      <c r="F66" s="147"/>
      <c r="G66" s="147"/>
      <c r="H66" s="147"/>
      <c r="I66" s="147"/>
      <c r="J66" s="147"/>
      <c r="K66" s="147"/>
      <c r="L66" s="147"/>
      <c r="M66" s="147"/>
      <c r="N66" s="147"/>
      <c r="O66" s="147"/>
      <c r="P66" s="147"/>
      <c r="Q66" s="147"/>
      <c r="R66" s="147"/>
      <c r="S66" s="298"/>
      <c r="T66" s="298"/>
      <c r="U66" s="298"/>
      <c r="V66" s="298"/>
      <c r="W66" s="298"/>
      <c r="X66" s="297"/>
      <c r="Y66" s="297"/>
      <c r="Z66" s="298"/>
      <c r="AB66" s="214"/>
    </row>
    <row r="67" spans="2:28" x14ac:dyDescent="0.2">
      <c r="B67" s="187" t="s">
        <v>278</v>
      </c>
      <c r="C67" s="146" t="s">
        <v>269</v>
      </c>
      <c r="D67" s="188" t="s">
        <v>269</v>
      </c>
      <c r="E67" s="146" t="s">
        <v>269</v>
      </c>
      <c r="F67" s="146" t="s">
        <v>269</v>
      </c>
      <c r="G67" s="146" t="s">
        <v>269</v>
      </c>
      <c r="H67" s="146" t="s">
        <v>269</v>
      </c>
      <c r="I67" s="146" t="s">
        <v>269</v>
      </c>
      <c r="J67" s="146" t="s">
        <v>269</v>
      </c>
      <c r="K67" s="146" t="s">
        <v>269</v>
      </c>
      <c r="L67" s="146" t="s">
        <v>269</v>
      </c>
      <c r="M67" s="146" t="s">
        <v>269</v>
      </c>
      <c r="N67" s="146" t="s">
        <v>269</v>
      </c>
      <c r="O67" s="146" t="s">
        <v>269</v>
      </c>
      <c r="P67" s="146" t="s">
        <v>269</v>
      </c>
      <c r="Q67" s="146" t="s">
        <v>269</v>
      </c>
      <c r="R67" s="146" t="s">
        <v>269</v>
      </c>
      <c r="S67" s="298"/>
      <c r="T67" s="298"/>
      <c r="U67" s="298"/>
      <c r="V67" s="298"/>
      <c r="W67" s="298"/>
      <c r="X67" s="297"/>
      <c r="Y67" s="297"/>
      <c r="Z67" s="298"/>
      <c r="AB67" s="214"/>
    </row>
    <row r="68" spans="2:28" ht="13.15" x14ac:dyDescent="0.25">
      <c r="S68" s="85"/>
      <c r="T68" s="85"/>
      <c r="U68" s="85"/>
      <c r="V68" s="85"/>
      <c r="W68" s="85"/>
      <c r="X68" s="85"/>
      <c r="Y68" s="85"/>
      <c r="Z68" s="85"/>
      <c r="AB68" s="214"/>
    </row>
    <row r="69" spans="2:28" ht="13.15" x14ac:dyDescent="0.25">
      <c r="S69" s="85"/>
      <c r="T69" s="85"/>
      <c r="U69" s="85"/>
      <c r="V69" s="85"/>
      <c r="W69" s="85"/>
      <c r="X69" s="85"/>
      <c r="Y69" s="85"/>
      <c r="Z69" s="85"/>
      <c r="AB69" s="214"/>
    </row>
    <row r="70" spans="2:28" ht="15" customHeight="1" x14ac:dyDescent="0.2">
      <c r="B70" s="333" t="s">
        <v>303</v>
      </c>
      <c r="C70" s="333"/>
      <c r="D70" s="303" t="s">
        <v>2</v>
      </c>
      <c r="E70" s="303" t="s">
        <v>3</v>
      </c>
      <c r="F70" s="303" t="s">
        <v>4</v>
      </c>
      <c r="G70" s="303"/>
      <c r="H70" s="303"/>
      <c r="I70" s="303"/>
      <c r="J70" s="303"/>
      <c r="K70" s="303"/>
      <c r="L70" s="303"/>
      <c r="M70" s="303"/>
      <c r="N70" s="303" t="s">
        <v>5</v>
      </c>
      <c r="O70" s="303"/>
      <c r="P70" s="303"/>
      <c r="Q70" s="303"/>
      <c r="R70" s="303"/>
      <c r="S70" s="300" t="s">
        <v>273</v>
      </c>
      <c r="T70" s="300" t="s">
        <v>309</v>
      </c>
      <c r="U70" s="300" t="s">
        <v>265</v>
      </c>
      <c r="V70" s="302" t="s">
        <v>310</v>
      </c>
      <c r="AB70" s="214"/>
    </row>
    <row r="71" spans="2:28" ht="25.5" x14ac:dyDescent="0.2">
      <c r="B71" s="333"/>
      <c r="C71" s="333"/>
      <c r="D71" s="303"/>
      <c r="E71" s="303"/>
      <c r="F71" s="78" t="s">
        <v>7</v>
      </c>
      <c r="G71" s="78" t="s">
        <v>8</v>
      </c>
      <c r="H71" s="78" t="s">
        <v>9</v>
      </c>
      <c r="I71" s="78" t="s">
        <v>10</v>
      </c>
      <c r="J71" s="78" t="s">
        <v>11</v>
      </c>
      <c r="K71" s="78" t="s">
        <v>12</v>
      </c>
      <c r="L71" s="78" t="s">
        <v>13</v>
      </c>
      <c r="M71" s="78" t="s">
        <v>14</v>
      </c>
      <c r="N71" s="78" t="s">
        <v>15</v>
      </c>
      <c r="O71" s="78" t="s">
        <v>16</v>
      </c>
      <c r="P71" s="78" t="s">
        <v>17</v>
      </c>
      <c r="Q71" s="78" t="s">
        <v>18</v>
      </c>
      <c r="R71" s="78" t="s">
        <v>19</v>
      </c>
      <c r="S71" s="301"/>
      <c r="T71" s="301"/>
      <c r="U71" s="301"/>
      <c r="V71" s="302"/>
      <c r="AB71" s="214"/>
    </row>
    <row r="72" spans="2:28" ht="13.15" x14ac:dyDescent="0.25">
      <c r="B72" s="299" t="str">
        <f>B53</f>
        <v>Measure 1</v>
      </c>
      <c r="C72" s="299"/>
      <c r="D72" s="242">
        <f>IF($C$55="NO",D46*D53*D54,D46*D53)</f>
        <v>0</v>
      </c>
      <c r="E72" s="242">
        <f t="shared" ref="E72:R72" si="1">IF($C$55="NO",E46*E53*E54,E46*E53)</f>
        <v>0</v>
      </c>
      <c r="F72" s="242">
        <f t="shared" si="1"/>
        <v>0</v>
      </c>
      <c r="G72" s="242">
        <f t="shared" si="1"/>
        <v>0</v>
      </c>
      <c r="H72" s="242">
        <f t="shared" si="1"/>
        <v>0</v>
      </c>
      <c r="I72" s="242">
        <f t="shared" si="1"/>
        <v>0</v>
      </c>
      <c r="J72" s="242">
        <f t="shared" si="1"/>
        <v>0</v>
      </c>
      <c r="K72" s="242">
        <f t="shared" si="1"/>
        <v>0</v>
      </c>
      <c r="L72" s="242">
        <f t="shared" si="1"/>
        <v>0</v>
      </c>
      <c r="M72" s="242">
        <f t="shared" si="1"/>
        <v>0</v>
      </c>
      <c r="N72" s="242">
        <f t="shared" si="1"/>
        <v>0</v>
      </c>
      <c r="O72" s="242">
        <f t="shared" si="1"/>
        <v>0</v>
      </c>
      <c r="P72" s="242">
        <f t="shared" si="1"/>
        <v>0</v>
      </c>
      <c r="Q72" s="242">
        <f t="shared" si="1"/>
        <v>0</v>
      </c>
      <c r="R72" s="242">
        <f t="shared" si="1"/>
        <v>0</v>
      </c>
      <c r="S72" s="168">
        <f>SUM(D72:R72)-SUM(D81:R81)</f>
        <v>0</v>
      </c>
      <c r="T72" s="242">
        <f>SUMPRODUCT(D72:R72,'Emission factors'!$D$6:$R$6)-SUMPRODUCT(D81:R81,'Emission factors'!$D$6:$R$6)</f>
        <v>0</v>
      </c>
      <c r="U72" s="168">
        <f>SUM(N81:R81)</f>
        <v>0</v>
      </c>
      <c r="V72" s="168">
        <f>IF(S53=0,0,S53/T72)</f>
        <v>0</v>
      </c>
      <c r="AB72" s="214"/>
    </row>
    <row r="73" spans="2:28" ht="13.15" x14ac:dyDescent="0.25">
      <c r="B73" s="299" t="str">
        <f>B56</f>
        <v>Measure 2</v>
      </c>
      <c r="C73" s="299"/>
      <c r="D73" s="242">
        <f>IF($C$58="NO",D46*D56*D57,D46*D56)</f>
        <v>0</v>
      </c>
      <c r="E73" s="242">
        <f>IF($C$58="NO",E46*E56*E57,E46*E56)</f>
        <v>0</v>
      </c>
      <c r="F73" s="242">
        <f t="shared" ref="F73:R73" si="2">IF($C$58="NO",F46*F56*F57,F46*F56)</f>
        <v>0</v>
      </c>
      <c r="G73" s="242">
        <f t="shared" si="2"/>
        <v>0</v>
      </c>
      <c r="H73" s="242">
        <f t="shared" si="2"/>
        <v>0</v>
      </c>
      <c r="I73" s="242">
        <f t="shared" si="2"/>
        <v>0</v>
      </c>
      <c r="J73" s="242">
        <f t="shared" si="2"/>
        <v>0</v>
      </c>
      <c r="K73" s="242">
        <f t="shared" si="2"/>
        <v>0</v>
      </c>
      <c r="L73" s="242">
        <f t="shared" si="2"/>
        <v>0</v>
      </c>
      <c r="M73" s="242">
        <f t="shared" si="2"/>
        <v>0</v>
      </c>
      <c r="N73" s="242">
        <f t="shared" si="2"/>
        <v>0</v>
      </c>
      <c r="O73" s="242">
        <f t="shared" si="2"/>
        <v>0</v>
      </c>
      <c r="P73" s="242">
        <f t="shared" si="2"/>
        <v>0</v>
      </c>
      <c r="Q73" s="242">
        <f t="shared" si="2"/>
        <v>0</v>
      </c>
      <c r="R73" s="242">
        <f t="shared" si="2"/>
        <v>0</v>
      </c>
      <c r="S73" s="168">
        <f>SUM(D73:R73)-SUM(D82:R82)</f>
        <v>0</v>
      </c>
      <c r="T73" s="242">
        <f>SUMPRODUCT(D73:R73,'Emission factors'!$D$6:$R$6)-SUMPRODUCT(D82:R82,'Emission factors'!$D$6:$R$6)</f>
        <v>0</v>
      </c>
      <c r="U73" s="168">
        <f t="shared" ref="U73:U76" si="3">SUM(N82:R82)</f>
        <v>0</v>
      </c>
      <c r="V73" s="168">
        <f>IF(S56=0,0,S56/T73)</f>
        <v>0</v>
      </c>
      <c r="AB73" s="214"/>
    </row>
    <row r="74" spans="2:28" ht="13.15" x14ac:dyDescent="0.25">
      <c r="B74" s="299" t="str">
        <f>B59</f>
        <v>Measure 3</v>
      </c>
      <c r="C74" s="299"/>
      <c r="D74" s="242">
        <f>IF($C$61="NO",D46*D59*D60,D46*D59)</f>
        <v>0</v>
      </c>
      <c r="E74" s="242">
        <f t="shared" ref="E74:R74" si="4">IF($C$61="NO",E46*E59*E60,E46*E59)</f>
        <v>0</v>
      </c>
      <c r="F74" s="242">
        <f t="shared" si="4"/>
        <v>0</v>
      </c>
      <c r="G74" s="242">
        <f t="shared" si="4"/>
        <v>0</v>
      </c>
      <c r="H74" s="242">
        <f t="shared" si="4"/>
        <v>0</v>
      </c>
      <c r="I74" s="242">
        <f t="shared" si="4"/>
        <v>0</v>
      </c>
      <c r="J74" s="242">
        <f t="shared" si="4"/>
        <v>0</v>
      </c>
      <c r="K74" s="242">
        <f t="shared" si="4"/>
        <v>0</v>
      </c>
      <c r="L74" s="242">
        <f t="shared" si="4"/>
        <v>0</v>
      </c>
      <c r="M74" s="242">
        <f t="shared" si="4"/>
        <v>0</v>
      </c>
      <c r="N74" s="242">
        <f t="shared" si="4"/>
        <v>0</v>
      </c>
      <c r="O74" s="242">
        <f t="shared" si="4"/>
        <v>0</v>
      </c>
      <c r="P74" s="242">
        <f t="shared" si="4"/>
        <v>0</v>
      </c>
      <c r="Q74" s="242">
        <f t="shared" si="4"/>
        <v>0</v>
      </c>
      <c r="R74" s="242">
        <f t="shared" si="4"/>
        <v>0</v>
      </c>
      <c r="S74" s="168">
        <f>SUM(D74:R74)-SUM(D83:R83)</f>
        <v>0</v>
      </c>
      <c r="T74" s="242">
        <f>SUMPRODUCT(D74:R74,'Emission factors'!$D$6:$R$6)-SUMPRODUCT(D83:R83,'Emission factors'!$D$6:$R$6)</f>
        <v>0</v>
      </c>
      <c r="U74" s="168">
        <f t="shared" si="3"/>
        <v>0</v>
      </c>
      <c r="V74" s="168">
        <f>IF(S59=0,0,S59/T74)</f>
        <v>0</v>
      </c>
      <c r="AB74" s="214"/>
    </row>
    <row r="75" spans="2:28" ht="13.15" x14ac:dyDescent="0.25">
      <c r="B75" s="299" t="str">
        <f>B62</f>
        <v>Measure 4</v>
      </c>
      <c r="C75" s="299"/>
      <c r="D75" s="242">
        <f>IF($C$64="NO",D46*D62*D63,D46*D62)</f>
        <v>0</v>
      </c>
      <c r="E75" s="242">
        <f t="shared" ref="E75:R75" si="5">IF($C$64="NO",E46*E62*E63,E46*E62)</f>
        <v>0</v>
      </c>
      <c r="F75" s="242">
        <f t="shared" si="5"/>
        <v>0</v>
      </c>
      <c r="G75" s="242">
        <f t="shared" si="5"/>
        <v>0</v>
      </c>
      <c r="H75" s="242">
        <f t="shared" si="5"/>
        <v>0</v>
      </c>
      <c r="I75" s="242">
        <f t="shared" si="5"/>
        <v>0</v>
      </c>
      <c r="J75" s="242">
        <f t="shared" si="5"/>
        <v>0</v>
      </c>
      <c r="K75" s="242">
        <f t="shared" si="5"/>
        <v>0</v>
      </c>
      <c r="L75" s="242">
        <f t="shared" si="5"/>
        <v>0</v>
      </c>
      <c r="M75" s="242">
        <f t="shared" si="5"/>
        <v>0</v>
      </c>
      <c r="N75" s="242">
        <f t="shared" si="5"/>
        <v>0</v>
      </c>
      <c r="O75" s="242">
        <f t="shared" si="5"/>
        <v>0</v>
      </c>
      <c r="P75" s="242">
        <f t="shared" si="5"/>
        <v>0</v>
      </c>
      <c r="Q75" s="242">
        <f t="shared" si="5"/>
        <v>0</v>
      </c>
      <c r="R75" s="242">
        <f t="shared" si="5"/>
        <v>0</v>
      </c>
      <c r="S75" s="168">
        <f>SUM(D75:R75)-SUM(D84:R84)</f>
        <v>0</v>
      </c>
      <c r="T75" s="242">
        <f>SUMPRODUCT(D75:R75,'Emission factors'!$D$6:$R$6)-SUMPRODUCT(D84:R84,'Emission factors'!$D$6:$R$6)</f>
        <v>0</v>
      </c>
      <c r="U75" s="168">
        <f t="shared" si="3"/>
        <v>0</v>
      </c>
      <c r="V75" s="168">
        <f>IF(S62=0,0,S62/T75)</f>
        <v>0</v>
      </c>
      <c r="AB75" s="214"/>
    </row>
    <row r="76" spans="2:28" ht="13.15" x14ac:dyDescent="0.25">
      <c r="B76" s="299" t="str">
        <f>B65</f>
        <v>Measure 5</v>
      </c>
      <c r="C76" s="299"/>
      <c r="D76" s="242">
        <f>IF($C$67="NO",D46*D65*D66,D46*D65)</f>
        <v>0</v>
      </c>
      <c r="E76" s="242">
        <f t="shared" ref="E76:R76" si="6">IF($C$67="NO",E46*E65*E66,E46*E65)</f>
        <v>0</v>
      </c>
      <c r="F76" s="242">
        <f t="shared" si="6"/>
        <v>0</v>
      </c>
      <c r="G76" s="242">
        <f t="shared" si="6"/>
        <v>0</v>
      </c>
      <c r="H76" s="242">
        <f t="shared" si="6"/>
        <v>0</v>
      </c>
      <c r="I76" s="242">
        <f t="shared" si="6"/>
        <v>0</v>
      </c>
      <c r="J76" s="242">
        <f t="shared" si="6"/>
        <v>0</v>
      </c>
      <c r="K76" s="242">
        <f t="shared" si="6"/>
        <v>0</v>
      </c>
      <c r="L76" s="242">
        <f t="shared" si="6"/>
        <v>0</v>
      </c>
      <c r="M76" s="242">
        <f t="shared" si="6"/>
        <v>0</v>
      </c>
      <c r="N76" s="242">
        <f t="shared" si="6"/>
        <v>0</v>
      </c>
      <c r="O76" s="242">
        <f t="shared" si="6"/>
        <v>0</v>
      </c>
      <c r="P76" s="242">
        <f t="shared" si="6"/>
        <v>0</v>
      </c>
      <c r="Q76" s="242">
        <f t="shared" si="6"/>
        <v>0</v>
      </c>
      <c r="R76" s="242">
        <f t="shared" si="6"/>
        <v>0</v>
      </c>
      <c r="S76" s="168">
        <f>SUM(D76:R76)-SUM(D85:R85)</f>
        <v>0</v>
      </c>
      <c r="T76" s="242">
        <f>SUMPRODUCT(D76:R76,'Emission factors'!$D$6:$R$6)-SUMPRODUCT(D85:R85,'Emission factors'!$D$6:$R$6)</f>
        <v>0</v>
      </c>
      <c r="U76" s="168">
        <f t="shared" si="3"/>
        <v>0</v>
      </c>
      <c r="V76" s="168">
        <f>IF(S65=0,0,S65/T76)</f>
        <v>0</v>
      </c>
      <c r="AB76" s="214"/>
    </row>
    <row r="77" spans="2:28" ht="13.15" x14ac:dyDescent="0.25">
      <c r="AB77" s="214"/>
    </row>
    <row r="78" spans="2:28" ht="13.15" x14ac:dyDescent="0.25">
      <c r="AB78" s="214"/>
    </row>
    <row r="79" spans="2:28" x14ac:dyDescent="0.2">
      <c r="B79" s="333" t="s">
        <v>279</v>
      </c>
      <c r="C79" s="333"/>
      <c r="D79" s="303" t="s">
        <v>2</v>
      </c>
      <c r="E79" s="303" t="s">
        <v>3</v>
      </c>
      <c r="F79" s="303" t="s">
        <v>4</v>
      </c>
      <c r="G79" s="303"/>
      <c r="H79" s="303"/>
      <c r="I79" s="303"/>
      <c r="J79" s="303"/>
      <c r="K79" s="303"/>
      <c r="L79" s="303"/>
      <c r="M79" s="303"/>
      <c r="N79" s="303" t="s">
        <v>5</v>
      </c>
      <c r="O79" s="303"/>
      <c r="P79" s="303"/>
      <c r="Q79" s="303"/>
      <c r="R79" s="303"/>
      <c r="AB79" s="214"/>
    </row>
    <row r="80" spans="2:28" ht="25.5" x14ac:dyDescent="0.2">
      <c r="B80" s="333"/>
      <c r="C80" s="333"/>
      <c r="D80" s="303"/>
      <c r="E80" s="303"/>
      <c r="F80" s="78" t="s">
        <v>7</v>
      </c>
      <c r="G80" s="78" t="s">
        <v>8</v>
      </c>
      <c r="H80" s="78" t="s">
        <v>9</v>
      </c>
      <c r="I80" s="78" t="s">
        <v>10</v>
      </c>
      <c r="J80" s="78" t="s">
        <v>11</v>
      </c>
      <c r="K80" s="78" t="s">
        <v>12</v>
      </c>
      <c r="L80" s="78" t="s">
        <v>13</v>
      </c>
      <c r="M80" s="78" t="s">
        <v>14</v>
      </c>
      <c r="N80" s="78" t="s">
        <v>15</v>
      </c>
      <c r="O80" s="78" t="s">
        <v>16</v>
      </c>
      <c r="P80" s="78" t="s">
        <v>17</v>
      </c>
      <c r="Q80" s="78" t="s">
        <v>18</v>
      </c>
      <c r="R80" s="78" t="s">
        <v>19</v>
      </c>
      <c r="AB80" s="214"/>
    </row>
    <row r="81" spans="2:28" ht="13.15" x14ac:dyDescent="0.25">
      <c r="B81" s="299" t="str">
        <f>B72</f>
        <v>Measure 1</v>
      </c>
      <c r="C81" s="299"/>
      <c r="D81" s="242">
        <f t="shared" ref="D81:R81" si="7">IF(D55="NO",0,SUMPRODUCT($D$46:$R$46,$D$53:$R$53,$D$87:$R$87)/D87)</f>
        <v>0</v>
      </c>
      <c r="E81" s="242">
        <f t="shared" si="7"/>
        <v>0</v>
      </c>
      <c r="F81" s="242">
        <f t="shared" si="7"/>
        <v>0</v>
      </c>
      <c r="G81" s="242">
        <f t="shared" si="7"/>
        <v>0</v>
      </c>
      <c r="H81" s="242">
        <f t="shared" si="7"/>
        <v>0</v>
      </c>
      <c r="I81" s="242">
        <f t="shared" si="7"/>
        <v>0</v>
      </c>
      <c r="J81" s="242">
        <f t="shared" si="7"/>
        <v>0</v>
      </c>
      <c r="K81" s="242">
        <f t="shared" si="7"/>
        <v>0</v>
      </c>
      <c r="L81" s="242">
        <f t="shared" si="7"/>
        <v>0</v>
      </c>
      <c r="M81" s="242">
        <f t="shared" si="7"/>
        <v>0</v>
      </c>
      <c r="N81" s="242">
        <f t="shared" si="7"/>
        <v>0</v>
      </c>
      <c r="O81" s="242">
        <f t="shared" si="7"/>
        <v>0</v>
      </c>
      <c r="P81" s="242">
        <f t="shared" si="7"/>
        <v>0</v>
      </c>
      <c r="Q81" s="242">
        <f t="shared" si="7"/>
        <v>0</v>
      </c>
      <c r="R81" s="242">
        <f t="shared" si="7"/>
        <v>0</v>
      </c>
      <c r="AB81" s="214"/>
    </row>
    <row r="82" spans="2:28" ht="13.15" x14ac:dyDescent="0.25">
      <c r="B82" s="299" t="str">
        <f t="shared" ref="B82:B85" si="8">B73</f>
        <v>Measure 2</v>
      </c>
      <c r="C82" s="299"/>
      <c r="D82" s="242">
        <f t="shared" ref="D82:R82" si="9">IF(D58="NO",0,SUMPRODUCT($D$46:$R$46,$D$56:$R$56,$D$87:$R$87)/D87)</f>
        <v>0</v>
      </c>
      <c r="E82" s="242">
        <f t="shared" si="9"/>
        <v>0</v>
      </c>
      <c r="F82" s="242">
        <f t="shared" si="9"/>
        <v>0</v>
      </c>
      <c r="G82" s="242">
        <f t="shared" si="9"/>
        <v>0</v>
      </c>
      <c r="H82" s="242">
        <f t="shared" si="9"/>
        <v>0</v>
      </c>
      <c r="I82" s="242">
        <f t="shared" si="9"/>
        <v>0</v>
      </c>
      <c r="J82" s="242">
        <f t="shared" si="9"/>
        <v>0</v>
      </c>
      <c r="K82" s="242">
        <f t="shared" si="9"/>
        <v>0</v>
      </c>
      <c r="L82" s="242">
        <f t="shared" si="9"/>
        <v>0</v>
      </c>
      <c r="M82" s="242">
        <f t="shared" si="9"/>
        <v>0</v>
      </c>
      <c r="N82" s="242">
        <f t="shared" si="9"/>
        <v>0</v>
      </c>
      <c r="O82" s="242">
        <f t="shared" si="9"/>
        <v>0</v>
      </c>
      <c r="P82" s="242">
        <f t="shared" si="9"/>
        <v>0</v>
      </c>
      <c r="Q82" s="242">
        <f t="shared" si="9"/>
        <v>0</v>
      </c>
      <c r="R82" s="242">
        <f t="shared" si="9"/>
        <v>0</v>
      </c>
      <c r="AB82" s="214"/>
    </row>
    <row r="83" spans="2:28" ht="13.15" x14ac:dyDescent="0.25">
      <c r="B83" s="299" t="str">
        <f t="shared" si="8"/>
        <v>Measure 3</v>
      </c>
      <c r="C83" s="299"/>
      <c r="D83" s="242">
        <f t="shared" ref="D83:R83" si="10">IF(D61="NO",0,SUMPRODUCT($D$46:$R$46,$D$59:$R$59,$D$87:$R$87)/D87)</f>
        <v>0</v>
      </c>
      <c r="E83" s="242">
        <f t="shared" si="10"/>
        <v>0</v>
      </c>
      <c r="F83" s="242">
        <f t="shared" si="10"/>
        <v>0</v>
      </c>
      <c r="G83" s="242">
        <f t="shared" si="10"/>
        <v>0</v>
      </c>
      <c r="H83" s="242">
        <f t="shared" si="10"/>
        <v>0</v>
      </c>
      <c r="I83" s="242">
        <f t="shared" si="10"/>
        <v>0</v>
      </c>
      <c r="J83" s="242">
        <f t="shared" si="10"/>
        <v>0</v>
      </c>
      <c r="K83" s="242">
        <f t="shared" si="10"/>
        <v>0</v>
      </c>
      <c r="L83" s="242">
        <f t="shared" si="10"/>
        <v>0</v>
      </c>
      <c r="M83" s="242">
        <f t="shared" si="10"/>
        <v>0</v>
      </c>
      <c r="N83" s="242">
        <f t="shared" si="10"/>
        <v>0</v>
      </c>
      <c r="O83" s="242">
        <f t="shared" si="10"/>
        <v>0</v>
      </c>
      <c r="P83" s="242">
        <f t="shared" si="10"/>
        <v>0</v>
      </c>
      <c r="Q83" s="242">
        <f t="shared" si="10"/>
        <v>0</v>
      </c>
      <c r="R83" s="242">
        <f t="shared" si="10"/>
        <v>0</v>
      </c>
      <c r="AB83" s="214"/>
    </row>
    <row r="84" spans="2:28" ht="13.15" x14ac:dyDescent="0.25">
      <c r="B84" s="299" t="str">
        <f t="shared" si="8"/>
        <v>Measure 4</v>
      </c>
      <c r="C84" s="299"/>
      <c r="D84" s="242">
        <f t="shared" ref="D84:R84" si="11">IF(D64="NO",0,SUMPRODUCT($D$46:$R$46,$D$62:$R$62,$D$87:$R$87)/D87)</f>
        <v>0</v>
      </c>
      <c r="E84" s="242">
        <f t="shared" si="11"/>
        <v>0</v>
      </c>
      <c r="F84" s="242">
        <f t="shared" si="11"/>
        <v>0</v>
      </c>
      <c r="G84" s="242">
        <f t="shared" si="11"/>
        <v>0</v>
      </c>
      <c r="H84" s="242">
        <f t="shared" si="11"/>
        <v>0</v>
      </c>
      <c r="I84" s="242">
        <f t="shared" si="11"/>
        <v>0</v>
      </c>
      <c r="J84" s="242">
        <f t="shared" si="11"/>
        <v>0</v>
      </c>
      <c r="K84" s="242">
        <f t="shared" si="11"/>
        <v>0</v>
      </c>
      <c r="L84" s="242">
        <f t="shared" si="11"/>
        <v>0</v>
      </c>
      <c r="M84" s="242">
        <f t="shared" si="11"/>
        <v>0</v>
      </c>
      <c r="N84" s="242">
        <f t="shared" si="11"/>
        <v>0</v>
      </c>
      <c r="O84" s="242">
        <f t="shared" si="11"/>
        <v>0</v>
      </c>
      <c r="P84" s="242">
        <f t="shared" si="11"/>
        <v>0</v>
      </c>
      <c r="Q84" s="242">
        <f t="shared" si="11"/>
        <v>0</v>
      </c>
      <c r="R84" s="242">
        <f t="shared" si="11"/>
        <v>0</v>
      </c>
      <c r="AB84" s="214"/>
    </row>
    <row r="85" spans="2:28" ht="13.15" x14ac:dyDescent="0.25">
      <c r="B85" s="299" t="str">
        <f t="shared" si="8"/>
        <v>Measure 5</v>
      </c>
      <c r="C85" s="299"/>
      <c r="D85" s="242">
        <f t="shared" ref="D85:R85" si="12">IF(D67="NO",0,SUMPRODUCT($D$46:$R$46,$D$65:$R$65,$D$87:$R$87)/D87)</f>
        <v>0</v>
      </c>
      <c r="E85" s="242">
        <f t="shared" si="12"/>
        <v>0</v>
      </c>
      <c r="F85" s="242">
        <f t="shared" si="12"/>
        <v>0</v>
      </c>
      <c r="G85" s="242">
        <f t="shared" si="12"/>
        <v>0</v>
      </c>
      <c r="H85" s="242">
        <f t="shared" si="12"/>
        <v>0</v>
      </c>
      <c r="I85" s="242">
        <f t="shared" si="12"/>
        <v>0</v>
      </c>
      <c r="J85" s="242">
        <f t="shared" si="12"/>
        <v>0</v>
      </c>
      <c r="K85" s="242">
        <f t="shared" si="12"/>
        <v>0</v>
      </c>
      <c r="L85" s="242">
        <f t="shared" si="12"/>
        <v>0</v>
      </c>
      <c r="M85" s="242">
        <f t="shared" si="12"/>
        <v>0</v>
      </c>
      <c r="N85" s="242">
        <f t="shared" si="12"/>
        <v>0</v>
      </c>
      <c r="O85" s="242">
        <f t="shared" si="12"/>
        <v>0</v>
      </c>
      <c r="P85" s="242">
        <f t="shared" si="12"/>
        <v>0</v>
      </c>
      <c r="Q85" s="242">
        <f t="shared" si="12"/>
        <v>0</v>
      </c>
      <c r="R85" s="242">
        <f t="shared" si="12"/>
        <v>0</v>
      </c>
      <c r="AB85" s="214"/>
    </row>
    <row r="86" spans="2:28" ht="13.15" x14ac:dyDescent="0.25">
      <c r="AB86" s="214"/>
    </row>
    <row r="87" spans="2:28" ht="13.15" x14ac:dyDescent="0.25">
      <c r="B87" s="334" t="s">
        <v>264</v>
      </c>
      <c r="C87" s="334"/>
      <c r="D87" s="147">
        <v>1</v>
      </c>
      <c r="E87" s="147">
        <v>1</v>
      </c>
      <c r="F87" s="147">
        <v>0.95</v>
      </c>
      <c r="G87" s="147">
        <v>0.85</v>
      </c>
      <c r="H87" s="147">
        <v>0.85</v>
      </c>
      <c r="I87" s="147">
        <v>0.85</v>
      </c>
      <c r="J87" s="147">
        <v>0.85</v>
      </c>
      <c r="K87" s="147">
        <v>0.35</v>
      </c>
      <c r="L87" s="147">
        <v>0.35</v>
      </c>
      <c r="M87" s="147">
        <v>0.35</v>
      </c>
      <c r="N87" s="147">
        <v>0.35</v>
      </c>
      <c r="O87" s="147">
        <v>0.35</v>
      </c>
      <c r="P87" s="147">
        <v>0.45</v>
      </c>
      <c r="Q87" s="147">
        <v>1</v>
      </c>
      <c r="R87" s="147">
        <v>1</v>
      </c>
      <c r="AB87" s="214"/>
    </row>
    <row r="88" spans="2:28" ht="13.15" x14ac:dyDescent="0.25">
      <c r="AB88" s="214"/>
    </row>
    <row r="89" spans="2:28" ht="13.15" x14ac:dyDescent="0.25">
      <c r="AB89" s="214"/>
    </row>
    <row r="90" spans="2:28" x14ac:dyDescent="0.2">
      <c r="B90" s="331" t="s">
        <v>304</v>
      </c>
      <c r="C90" s="331"/>
      <c r="D90" s="332" t="s">
        <v>2</v>
      </c>
      <c r="E90" s="332" t="s">
        <v>3</v>
      </c>
      <c r="F90" s="332" t="s">
        <v>4</v>
      </c>
      <c r="G90" s="332"/>
      <c r="H90" s="332"/>
      <c r="I90" s="332"/>
      <c r="J90" s="332"/>
      <c r="K90" s="332"/>
      <c r="L90" s="332"/>
      <c r="M90" s="332"/>
      <c r="N90" s="332" t="s">
        <v>5</v>
      </c>
      <c r="O90" s="332"/>
      <c r="P90" s="332"/>
      <c r="Q90" s="332"/>
      <c r="R90" s="332"/>
      <c r="AB90" s="214"/>
    </row>
    <row r="91" spans="2:28" ht="25.5" x14ac:dyDescent="0.2">
      <c r="B91" s="331"/>
      <c r="C91" s="331"/>
      <c r="D91" s="332"/>
      <c r="E91" s="332"/>
      <c r="F91" s="243" t="s">
        <v>7</v>
      </c>
      <c r="G91" s="243" t="s">
        <v>8</v>
      </c>
      <c r="H91" s="243" t="s">
        <v>9</v>
      </c>
      <c r="I91" s="243" t="s">
        <v>10</v>
      </c>
      <c r="J91" s="243" t="s">
        <v>11</v>
      </c>
      <c r="K91" s="243" t="s">
        <v>12</v>
      </c>
      <c r="L91" s="243" t="s">
        <v>13</v>
      </c>
      <c r="M91" s="243" t="s">
        <v>14</v>
      </c>
      <c r="N91" s="243" t="s">
        <v>15</v>
      </c>
      <c r="O91" s="243" t="s">
        <v>16</v>
      </c>
      <c r="P91" s="243" t="s">
        <v>17</v>
      </c>
      <c r="Q91" s="243" t="s">
        <v>18</v>
      </c>
      <c r="R91" s="243" t="s">
        <v>19</v>
      </c>
      <c r="AB91" s="214"/>
    </row>
    <row r="92" spans="2:28" ht="13.15" x14ac:dyDescent="0.25">
      <c r="B92" s="331" t="s">
        <v>6</v>
      </c>
      <c r="C92" s="331"/>
      <c r="D92" s="242">
        <f>SUM(D72:D76)-SUM(D81:D85)</f>
        <v>0</v>
      </c>
      <c r="E92" s="242">
        <f t="shared" ref="E92:R92" si="13">SUM(E72:E76)-SUM(E81:E85)</f>
        <v>0</v>
      </c>
      <c r="F92" s="242">
        <f t="shared" si="13"/>
        <v>0</v>
      </c>
      <c r="G92" s="242">
        <f t="shared" si="13"/>
        <v>0</v>
      </c>
      <c r="H92" s="242">
        <f t="shared" si="13"/>
        <v>0</v>
      </c>
      <c r="I92" s="242">
        <f t="shared" si="13"/>
        <v>0</v>
      </c>
      <c r="J92" s="242">
        <f t="shared" si="13"/>
        <v>0</v>
      </c>
      <c r="K92" s="242">
        <f t="shared" si="13"/>
        <v>0</v>
      </c>
      <c r="L92" s="242">
        <f t="shared" si="13"/>
        <v>0</v>
      </c>
      <c r="M92" s="242">
        <f t="shared" si="13"/>
        <v>0</v>
      </c>
      <c r="N92" s="242">
        <f t="shared" si="13"/>
        <v>0</v>
      </c>
      <c r="O92" s="242">
        <f t="shared" si="13"/>
        <v>0</v>
      </c>
      <c r="P92" s="242">
        <f t="shared" si="13"/>
        <v>0</v>
      </c>
      <c r="Q92" s="242">
        <f t="shared" si="13"/>
        <v>0</v>
      </c>
      <c r="R92" s="242">
        <f t="shared" si="13"/>
        <v>0</v>
      </c>
      <c r="AB92" s="214"/>
    </row>
    <row r="93" spans="2:28" ht="13.15" x14ac:dyDescent="0.25">
      <c r="AB93" s="214"/>
    </row>
    <row r="94" spans="2:28" ht="13.15" x14ac:dyDescent="0.25">
      <c r="AB94" s="214"/>
    </row>
    <row r="95" spans="2:28" ht="13.15" x14ac:dyDescent="0.25">
      <c r="AB95" s="214"/>
    </row>
    <row r="96" spans="2:28" ht="13.15" x14ac:dyDescent="0.25">
      <c r="AB96" s="214"/>
    </row>
    <row r="97" spans="28:28" ht="13.15" x14ac:dyDescent="0.25">
      <c r="AB97" s="214"/>
    </row>
    <row r="98" spans="28:28" ht="13.15" x14ac:dyDescent="0.25">
      <c r="AB98" s="214"/>
    </row>
    <row r="99" spans="28:28" ht="13.15" x14ac:dyDescent="0.25">
      <c r="AB99" s="214"/>
    </row>
    <row r="100" spans="28:28" ht="13.15" x14ac:dyDescent="0.25">
      <c r="AB100" s="214"/>
    </row>
    <row r="101" spans="28:28" ht="13.15" x14ac:dyDescent="0.25">
      <c r="AB101" s="214"/>
    </row>
    <row r="102" spans="28:28" ht="13.15" x14ac:dyDescent="0.25">
      <c r="AB102" s="214"/>
    </row>
    <row r="103" spans="28:28" ht="13.15" x14ac:dyDescent="0.25">
      <c r="AB103" s="214"/>
    </row>
    <row r="104" spans="28:28" ht="13.15" x14ac:dyDescent="0.25">
      <c r="AB104" s="214"/>
    </row>
    <row r="105" spans="28:28" ht="13.15" x14ac:dyDescent="0.25">
      <c r="AB105" s="214"/>
    </row>
    <row r="106" spans="28:28" ht="13.15" x14ac:dyDescent="0.25">
      <c r="AB106" s="214"/>
    </row>
    <row r="107" spans="28:28" ht="13.15" x14ac:dyDescent="0.25">
      <c r="AB107" s="214"/>
    </row>
    <row r="108" spans="28:28" ht="13.15" x14ac:dyDescent="0.25">
      <c r="AB108" s="214"/>
    </row>
    <row r="109" spans="28:28" ht="13.15" x14ac:dyDescent="0.25">
      <c r="AB109" s="214"/>
    </row>
    <row r="110" spans="28:28" ht="13.15" x14ac:dyDescent="0.25">
      <c r="AB110" s="214"/>
    </row>
    <row r="111" spans="28:28" ht="13.15" x14ac:dyDescent="0.25">
      <c r="AB111" s="214"/>
    </row>
    <row r="112" spans="28:28" ht="13.15" x14ac:dyDescent="0.25">
      <c r="AB112" s="214"/>
    </row>
    <row r="113" spans="28:28" ht="13.15" x14ac:dyDescent="0.25">
      <c r="AB113" s="214"/>
    </row>
    <row r="114" spans="28:28" ht="13.15" x14ac:dyDescent="0.25">
      <c r="AB114" s="214"/>
    </row>
    <row r="115" spans="28:28" x14ac:dyDescent="0.2">
      <c r="AB115" s="214"/>
    </row>
    <row r="116" spans="28:28" x14ac:dyDescent="0.2">
      <c r="AB116" s="214"/>
    </row>
    <row r="117" spans="28:28" x14ac:dyDescent="0.2">
      <c r="AB117" s="214"/>
    </row>
    <row r="118" spans="28:28" x14ac:dyDescent="0.2">
      <c r="AB118" s="214"/>
    </row>
    <row r="119" spans="28:28" x14ac:dyDescent="0.2">
      <c r="AB119" s="214"/>
    </row>
    <row r="120" spans="28:28" x14ac:dyDescent="0.2">
      <c r="AB120" s="214"/>
    </row>
    <row r="121" spans="28:28" x14ac:dyDescent="0.2">
      <c r="AB121" s="214"/>
    </row>
    <row r="122" spans="28:28" x14ac:dyDescent="0.2">
      <c r="AB122" s="214"/>
    </row>
    <row r="123" spans="28:28" x14ac:dyDescent="0.2">
      <c r="AB123" s="214"/>
    </row>
    <row r="124" spans="28:28" x14ac:dyDescent="0.2">
      <c r="AB124" s="214"/>
    </row>
    <row r="125" spans="28:28" x14ac:dyDescent="0.2">
      <c r="AB125" s="214"/>
    </row>
    <row r="126" spans="28:28" x14ac:dyDescent="0.2">
      <c r="AB126" s="214"/>
    </row>
    <row r="127" spans="28:28" x14ac:dyDescent="0.2">
      <c r="AB127" s="214"/>
    </row>
    <row r="128" spans="28:28" x14ac:dyDescent="0.2">
      <c r="AB128" s="214"/>
    </row>
    <row r="129" spans="28:28" x14ac:dyDescent="0.2">
      <c r="AB129" s="214"/>
    </row>
    <row r="130" spans="28:28" x14ac:dyDescent="0.2">
      <c r="AB130" s="214"/>
    </row>
    <row r="131" spans="28:28" x14ac:dyDescent="0.2">
      <c r="AB131" s="214"/>
    </row>
    <row r="132" spans="28:28" x14ac:dyDescent="0.2">
      <c r="AB132" s="214"/>
    </row>
    <row r="133" spans="28:28" x14ac:dyDescent="0.2">
      <c r="AB133" s="214"/>
    </row>
    <row r="134" spans="28:28" x14ac:dyDescent="0.2">
      <c r="AB134" s="214"/>
    </row>
    <row r="135" spans="28:28" x14ac:dyDescent="0.2">
      <c r="AB135" s="214"/>
    </row>
    <row r="136" spans="28:28" x14ac:dyDescent="0.2">
      <c r="AB136" s="214"/>
    </row>
    <row r="137" spans="28:28" x14ac:dyDescent="0.2">
      <c r="AB137" s="214"/>
    </row>
    <row r="138" spans="28:28" x14ac:dyDescent="0.2">
      <c r="AB138" s="214"/>
    </row>
    <row r="139" spans="28:28" x14ac:dyDescent="0.2">
      <c r="AB139" s="214"/>
    </row>
    <row r="140" spans="28:28" x14ac:dyDescent="0.2">
      <c r="AB140" s="214"/>
    </row>
    <row r="141" spans="28:28" x14ac:dyDescent="0.2">
      <c r="AB141" s="214"/>
    </row>
    <row r="142" spans="28:28" x14ac:dyDescent="0.2">
      <c r="AB142" s="214"/>
    </row>
    <row r="143" spans="28:28" x14ac:dyDescent="0.2">
      <c r="AB143" s="214"/>
    </row>
    <row r="144" spans="28:28" x14ac:dyDescent="0.2">
      <c r="AB144" s="214"/>
    </row>
    <row r="145" spans="28:28" x14ac:dyDescent="0.2">
      <c r="AB145" s="214"/>
    </row>
    <row r="146" spans="28:28" x14ac:dyDescent="0.2">
      <c r="AB146" s="214"/>
    </row>
    <row r="147" spans="28:28" x14ac:dyDescent="0.2">
      <c r="AB147" s="214"/>
    </row>
    <row r="148" spans="28:28" x14ac:dyDescent="0.2">
      <c r="AB148" s="214"/>
    </row>
    <row r="149" spans="28:28" x14ac:dyDescent="0.2">
      <c r="AB149" s="214"/>
    </row>
    <row r="150" spans="28:28" x14ac:dyDescent="0.2">
      <c r="AB150" s="214"/>
    </row>
    <row r="151" spans="28:28" x14ac:dyDescent="0.2">
      <c r="AB151" s="214"/>
    </row>
    <row r="152" spans="28:28" x14ac:dyDescent="0.2">
      <c r="AB152" s="214"/>
    </row>
    <row r="153" spans="28:28" x14ac:dyDescent="0.2">
      <c r="AB153" s="214"/>
    </row>
    <row r="1000" spans="1:7" ht="15" x14ac:dyDescent="0.25">
      <c r="A1000" s="248" t="s">
        <v>312</v>
      </c>
      <c r="B1000" s="248" t="s">
        <v>313</v>
      </c>
      <c r="C1000" s="248" t="s">
        <v>314</v>
      </c>
      <c r="D1000" s="248">
        <v>1990</v>
      </c>
      <c r="E1000" s="248">
        <v>2000</v>
      </c>
      <c r="F1000" s="248" t="s">
        <v>315</v>
      </c>
      <c r="G1000" s="158"/>
    </row>
    <row r="1001" spans="1:7" ht="15" x14ac:dyDescent="0.25">
      <c r="A1001" s="248" t="s">
        <v>316</v>
      </c>
      <c r="B1001" s="248" t="s">
        <v>317</v>
      </c>
      <c r="C1001" s="248" t="s">
        <v>318</v>
      </c>
      <c r="D1001" s="248">
        <v>1991</v>
      </c>
      <c r="E1001" s="248">
        <v>2001</v>
      </c>
      <c r="F1001" s="248" t="s">
        <v>319</v>
      </c>
      <c r="G1001" s="158"/>
    </row>
    <row r="1002" spans="1:7" ht="15" x14ac:dyDescent="0.25">
      <c r="A1002" s="248" t="s">
        <v>320</v>
      </c>
      <c r="B1002" s="248" t="s">
        <v>321</v>
      </c>
      <c r="C1002" s="248" t="s">
        <v>322</v>
      </c>
      <c r="D1002" s="248">
        <v>1992</v>
      </c>
      <c r="E1002" s="248">
        <v>2002</v>
      </c>
      <c r="F1002" s="248" t="s">
        <v>323</v>
      </c>
      <c r="G1002" s="158"/>
    </row>
    <row r="1003" spans="1:7" ht="15" x14ac:dyDescent="0.25">
      <c r="A1003" s="248" t="s">
        <v>324</v>
      </c>
      <c r="B1003" s="248" t="s">
        <v>325</v>
      </c>
      <c r="C1003" s="248" t="s">
        <v>326</v>
      </c>
      <c r="D1003" s="248">
        <v>1993</v>
      </c>
      <c r="E1003" s="248">
        <v>2003</v>
      </c>
      <c r="F1003" s="248" t="s">
        <v>327</v>
      </c>
      <c r="G1003" s="158"/>
    </row>
    <row r="1004" spans="1:7" ht="15" x14ac:dyDescent="0.25">
      <c r="A1004" s="248" t="s">
        <v>328</v>
      </c>
      <c r="B1004" s="248" t="s">
        <v>329</v>
      </c>
      <c r="C1004" s="248"/>
      <c r="D1004" s="248">
        <v>1994</v>
      </c>
      <c r="E1004" s="248">
        <v>2004</v>
      </c>
      <c r="F1004" s="248" t="s">
        <v>330</v>
      </c>
      <c r="G1004" s="158"/>
    </row>
    <row r="1005" spans="1:7" ht="15" x14ac:dyDescent="0.25">
      <c r="A1005" s="248" t="s">
        <v>331</v>
      </c>
      <c r="B1005" s="248" t="s">
        <v>332</v>
      </c>
      <c r="C1005" s="248"/>
      <c r="D1005" s="248">
        <v>1995</v>
      </c>
      <c r="E1005" s="248">
        <v>2005</v>
      </c>
      <c r="F1005" s="248"/>
      <c r="G1005" s="158"/>
    </row>
    <row r="1006" spans="1:7" ht="15" x14ac:dyDescent="0.25">
      <c r="A1006" s="248" t="s">
        <v>333</v>
      </c>
      <c r="B1006" s="248" t="s">
        <v>334</v>
      </c>
      <c r="C1006" s="248"/>
      <c r="D1006" s="248">
        <v>1996</v>
      </c>
      <c r="E1006" s="248">
        <v>2006</v>
      </c>
      <c r="F1006" s="248"/>
      <c r="G1006" s="158"/>
    </row>
    <row r="1007" spans="1:7" ht="15" x14ac:dyDescent="0.25">
      <c r="A1007" s="248" t="s">
        <v>335</v>
      </c>
      <c r="B1007" s="248" t="s">
        <v>336</v>
      </c>
      <c r="C1007" s="248"/>
      <c r="D1007" s="248">
        <v>1997</v>
      </c>
      <c r="E1007" s="248">
        <v>2007</v>
      </c>
      <c r="F1007" s="248"/>
      <c r="G1007" s="158"/>
    </row>
    <row r="1008" spans="1:7" ht="15" x14ac:dyDescent="0.25">
      <c r="A1008" s="248" t="s">
        <v>192</v>
      </c>
      <c r="B1008" s="248" t="s">
        <v>337</v>
      </c>
      <c r="C1008" s="248"/>
      <c r="D1008" s="248">
        <v>1998</v>
      </c>
      <c r="E1008" s="248">
        <v>2008</v>
      </c>
      <c r="F1008" s="248"/>
      <c r="G1008" s="158"/>
    </row>
    <row r="1009" spans="1:7" ht="15" x14ac:dyDescent="0.25">
      <c r="A1009" s="248"/>
      <c r="B1009" s="248" t="s">
        <v>338</v>
      </c>
      <c r="C1009" s="248"/>
      <c r="D1009" s="248">
        <v>1999</v>
      </c>
      <c r="E1009" s="248">
        <v>2009</v>
      </c>
      <c r="F1009" s="248"/>
      <c r="G1009" s="158"/>
    </row>
    <row r="1010" spans="1:7" ht="15" x14ac:dyDescent="0.25">
      <c r="A1010" s="248"/>
      <c r="B1010" s="248" t="s">
        <v>339</v>
      </c>
      <c r="C1010" s="248"/>
      <c r="D1010" s="248">
        <v>2000</v>
      </c>
      <c r="E1010" s="248">
        <v>2010</v>
      </c>
      <c r="F1010" s="248"/>
      <c r="G1010" s="158"/>
    </row>
    <row r="1011" spans="1:7" ht="15" x14ac:dyDescent="0.25">
      <c r="A1011" s="248"/>
      <c r="B1011" s="248" t="s">
        <v>192</v>
      </c>
      <c r="C1011" s="248"/>
      <c r="D1011" s="248">
        <v>2001</v>
      </c>
      <c r="E1011" s="248">
        <v>2011</v>
      </c>
      <c r="F1011" s="248"/>
      <c r="G1011" s="158"/>
    </row>
    <row r="1012" spans="1:7" ht="15" x14ac:dyDescent="0.25">
      <c r="A1012" s="248"/>
      <c r="B1012" s="248"/>
      <c r="C1012" s="248"/>
      <c r="D1012" s="248">
        <v>2002</v>
      </c>
      <c r="E1012" s="248">
        <v>2012</v>
      </c>
      <c r="F1012" s="248"/>
      <c r="G1012" s="158"/>
    </row>
    <row r="1013" spans="1:7" ht="15" x14ac:dyDescent="0.25">
      <c r="A1013" s="248"/>
      <c r="B1013" s="248"/>
      <c r="C1013" s="248"/>
      <c r="D1013" s="248">
        <v>2003</v>
      </c>
      <c r="E1013" s="248">
        <v>2013</v>
      </c>
      <c r="F1013" s="248"/>
      <c r="G1013" s="158"/>
    </row>
    <row r="1014" spans="1:7" ht="15" x14ac:dyDescent="0.25">
      <c r="A1014" s="248"/>
      <c r="B1014" s="248"/>
      <c r="C1014" s="248"/>
      <c r="D1014" s="248">
        <v>2004</v>
      </c>
      <c r="E1014" s="248">
        <v>2014</v>
      </c>
      <c r="F1014" s="248"/>
      <c r="G1014" s="158"/>
    </row>
    <row r="1015" spans="1:7" ht="15" x14ac:dyDescent="0.25">
      <c r="A1015" s="248"/>
      <c r="B1015" s="248"/>
      <c r="C1015" s="248"/>
      <c r="D1015" s="248">
        <v>2005</v>
      </c>
      <c r="E1015" s="248">
        <v>2015</v>
      </c>
      <c r="F1015" s="248"/>
      <c r="G1015" s="158"/>
    </row>
    <row r="1016" spans="1:7" ht="15" x14ac:dyDescent="0.25">
      <c r="A1016" s="248"/>
      <c r="B1016" s="248"/>
      <c r="C1016" s="248"/>
      <c r="D1016" s="248">
        <v>2006</v>
      </c>
      <c r="E1016" s="248">
        <v>2016</v>
      </c>
      <c r="F1016" s="248"/>
      <c r="G1016" s="158"/>
    </row>
    <row r="1017" spans="1:7" ht="15" x14ac:dyDescent="0.25">
      <c r="A1017" s="248"/>
      <c r="B1017" s="248"/>
      <c r="C1017" s="248"/>
      <c r="D1017" s="248">
        <v>2007</v>
      </c>
      <c r="E1017" s="248">
        <v>2017</v>
      </c>
      <c r="F1017" s="248"/>
      <c r="G1017" s="158"/>
    </row>
    <row r="1018" spans="1:7" ht="15" x14ac:dyDescent="0.25">
      <c r="A1018" s="248"/>
      <c r="B1018" s="248"/>
      <c r="C1018" s="248"/>
      <c r="D1018" s="248">
        <v>2008</v>
      </c>
      <c r="E1018" s="248">
        <v>2018</v>
      </c>
      <c r="F1018" s="248"/>
      <c r="G1018" s="158"/>
    </row>
    <row r="1019" spans="1:7" ht="15" x14ac:dyDescent="0.25">
      <c r="A1019" s="248"/>
      <c r="B1019" s="248"/>
      <c r="C1019" s="248"/>
      <c r="D1019" s="248">
        <v>2009</v>
      </c>
      <c r="E1019" s="248">
        <v>2019</v>
      </c>
      <c r="F1019" s="248"/>
      <c r="G1019" s="158"/>
    </row>
    <row r="1020" spans="1:7" ht="15" x14ac:dyDescent="0.25">
      <c r="A1020" s="248"/>
      <c r="B1020" s="248"/>
      <c r="C1020" s="248"/>
      <c r="D1020" s="248">
        <v>2010</v>
      </c>
      <c r="E1020" s="248">
        <v>2020</v>
      </c>
      <c r="F1020" s="248"/>
      <c r="G1020" s="158"/>
    </row>
    <row r="1021" spans="1:7" ht="15" x14ac:dyDescent="0.25">
      <c r="A1021" s="248"/>
      <c r="B1021" s="248"/>
      <c r="C1021" s="248"/>
      <c r="D1021" s="248">
        <v>2011</v>
      </c>
      <c r="E1021" s="248">
        <v>2021</v>
      </c>
      <c r="F1021" s="248"/>
      <c r="G1021" s="158"/>
    </row>
    <row r="1022" spans="1:7" ht="15" x14ac:dyDescent="0.25">
      <c r="A1022" s="248"/>
      <c r="B1022" s="248"/>
      <c r="C1022" s="248"/>
      <c r="D1022" s="248">
        <v>2012</v>
      </c>
      <c r="E1022" s="248">
        <v>2022</v>
      </c>
      <c r="F1022" s="248"/>
      <c r="G1022" s="158"/>
    </row>
    <row r="1023" spans="1:7" ht="15" x14ac:dyDescent="0.25">
      <c r="A1023" s="248"/>
      <c r="B1023" s="248"/>
      <c r="C1023" s="248"/>
      <c r="D1023" s="248">
        <v>2013</v>
      </c>
      <c r="E1023" s="248">
        <v>2023</v>
      </c>
      <c r="F1023" s="248"/>
      <c r="G1023" s="158"/>
    </row>
    <row r="1024" spans="1:7" ht="15" x14ac:dyDescent="0.25">
      <c r="A1024" s="248"/>
      <c r="B1024" s="248"/>
      <c r="C1024" s="248"/>
      <c r="D1024" s="248">
        <v>2014</v>
      </c>
      <c r="E1024" s="248">
        <v>2024</v>
      </c>
      <c r="F1024" s="248"/>
      <c r="G1024" s="158"/>
    </row>
    <row r="1025" spans="1:7" ht="15" x14ac:dyDescent="0.25">
      <c r="A1025" s="248"/>
      <c r="B1025" s="248"/>
      <c r="C1025" s="248"/>
      <c r="D1025" s="248">
        <v>2015</v>
      </c>
      <c r="E1025" s="248">
        <v>2025</v>
      </c>
      <c r="F1025" s="248"/>
      <c r="G1025" s="158"/>
    </row>
    <row r="1026" spans="1:7" ht="15" x14ac:dyDescent="0.25">
      <c r="A1026" s="248"/>
      <c r="B1026" s="248"/>
      <c r="C1026" s="248"/>
      <c r="D1026" s="248">
        <v>2016</v>
      </c>
      <c r="E1026" s="248">
        <v>2026</v>
      </c>
      <c r="F1026" s="248"/>
      <c r="G1026" s="158"/>
    </row>
    <row r="1027" spans="1:7" ht="15" x14ac:dyDescent="0.25">
      <c r="A1027" s="248"/>
      <c r="B1027" s="248"/>
      <c r="C1027" s="248"/>
      <c r="D1027" s="248">
        <v>2017</v>
      </c>
      <c r="E1027" s="248">
        <v>2027</v>
      </c>
      <c r="F1027" s="248"/>
      <c r="G1027" s="158"/>
    </row>
    <row r="1028" spans="1:7" ht="15" x14ac:dyDescent="0.25">
      <c r="A1028" s="248"/>
      <c r="B1028" s="248"/>
      <c r="C1028" s="248"/>
      <c r="D1028" s="248">
        <v>2018</v>
      </c>
      <c r="E1028" s="248">
        <v>2028</v>
      </c>
      <c r="F1028" s="248"/>
      <c r="G1028" s="158"/>
    </row>
    <row r="1029" spans="1:7" ht="15" x14ac:dyDescent="0.25">
      <c r="A1029" s="248"/>
      <c r="B1029" s="248"/>
      <c r="C1029" s="248"/>
      <c r="D1029" s="248">
        <v>2019</v>
      </c>
      <c r="E1029" s="248">
        <v>2029</v>
      </c>
      <c r="F1029" s="248"/>
      <c r="G1029" s="158"/>
    </row>
    <row r="1030" spans="1:7" ht="15" x14ac:dyDescent="0.25">
      <c r="A1030" s="248"/>
      <c r="B1030" s="248"/>
      <c r="C1030" s="248"/>
      <c r="D1030" s="248">
        <v>2020</v>
      </c>
      <c r="E1030" s="248">
        <v>2030</v>
      </c>
      <c r="F1030" s="248"/>
      <c r="G1030" s="158"/>
    </row>
    <row r="1031" spans="1:7" ht="15" x14ac:dyDescent="0.25">
      <c r="A1031" s="248"/>
      <c r="B1031" s="248"/>
      <c r="C1031" s="248"/>
      <c r="D1031" s="248">
        <v>2021</v>
      </c>
      <c r="E1031" s="248">
        <v>2031</v>
      </c>
      <c r="F1031" s="248"/>
      <c r="G1031" s="158"/>
    </row>
    <row r="1032" spans="1:7" ht="15" x14ac:dyDescent="0.25">
      <c r="A1032" s="248"/>
      <c r="B1032" s="248"/>
      <c r="C1032" s="248"/>
      <c r="D1032" s="248">
        <v>2022</v>
      </c>
      <c r="E1032" s="248">
        <v>2032</v>
      </c>
      <c r="F1032" s="248"/>
      <c r="G1032" s="158"/>
    </row>
    <row r="1033" spans="1:7" ht="15" x14ac:dyDescent="0.25">
      <c r="A1033" s="248"/>
      <c r="B1033" s="248"/>
      <c r="C1033" s="248"/>
      <c r="D1033" s="248">
        <v>2023</v>
      </c>
      <c r="E1033" s="248">
        <v>2033</v>
      </c>
      <c r="F1033" s="248"/>
      <c r="G1033" s="158"/>
    </row>
    <row r="1034" spans="1:7" ht="15" x14ac:dyDescent="0.25">
      <c r="A1034" s="248"/>
      <c r="B1034" s="248"/>
      <c r="C1034" s="248"/>
      <c r="D1034" s="248">
        <v>2024</v>
      </c>
      <c r="E1034" s="248">
        <v>2034</v>
      </c>
      <c r="F1034" s="248"/>
      <c r="G1034" s="158"/>
    </row>
    <row r="1035" spans="1:7" ht="15" x14ac:dyDescent="0.25">
      <c r="A1035" s="248"/>
      <c r="B1035" s="248"/>
      <c r="C1035" s="248"/>
      <c r="D1035" s="248">
        <v>2025</v>
      </c>
      <c r="E1035" s="248">
        <v>2035</v>
      </c>
      <c r="F1035" s="248"/>
      <c r="G1035" s="158"/>
    </row>
    <row r="1036" spans="1:7" ht="15" x14ac:dyDescent="0.25">
      <c r="A1036" s="248"/>
      <c r="B1036" s="248"/>
      <c r="C1036" s="248"/>
      <c r="D1036" s="248">
        <v>2026</v>
      </c>
      <c r="E1036" s="248">
        <v>2036</v>
      </c>
      <c r="F1036" s="248"/>
      <c r="G1036" s="158"/>
    </row>
    <row r="1037" spans="1:7" ht="15" x14ac:dyDescent="0.25">
      <c r="A1037" s="248"/>
      <c r="B1037" s="248"/>
      <c r="C1037" s="248"/>
      <c r="D1037" s="248">
        <v>2027</v>
      </c>
      <c r="E1037" s="248">
        <v>2037</v>
      </c>
      <c r="F1037" s="248"/>
      <c r="G1037" s="158"/>
    </row>
    <row r="1038" spans="1:7" ht="15" x14ac:dyDescent="0.25">
      <c r="A1038" s="248"/>
      <c r="B1038" s="248"/>
      <c r="C1038" s="248"/>
      <c r="D1038" s="248">
        <v>2028</v>
      </c>
      <c r="E1038" s="248">
        <v>2038</v>
      </c>
      <c r="F1038" s="248"/>
      <c r="G1038" s="158"/>
    </row>
    <row r="1039" spans="1:7" ht="15" x14ac:dyDescent="0.25">
      <c r="A1039" s="248"/>
      <c r="B1039" s="248"/>
      <c r="C1039" s="248"/>
      <c r="D1039" s="248">
        <v>2029</v>
      </c>
      <c r="E1039" s="248">
        <v>2039</v>
      </c>
      <c r="F1039" s="248"/>
      <c r="G1039" s="158"/>
    </row>
    <row r="1040" spans="1:7" ht="15" x14ac:dyDescent="0.25">
      <c r="A1040" s="248"/>
      <c r="B1040" s="248"/>
      <c r="C1040" s="248"/>
      <c r="D1040" s="248">
        <v>2030</v>
      </c>
      <c r="E1040" s="248">
        <v>2040</v>
      </c>
      <c r="F1040" s="248"/>
      <c r="G1040" s="158"/>
    </row>
    <row r="1041" spans="1:7" ht="15" x14ac:dyDescent="0.25">
      <c r="A1041" s="248"/>
      <c r="B1041" s="248"/>
      <c r="C1041" s="248"/>
      <c r="D1041" s="248"/>
      <c r="E1041" s="248">
        <v>2041</v>
      </c>
      <c r="F1041" s="248"/>
      <c r="G1041" s="158"/>
    </row>
    <row r="1042" spans="1:7" ht="15" x14ac:dyDescent="0.25">
      <c r="A1042" s="248"/>
      <c r="B1042" s="248"/>
      <c r="C1042" s="248"/>
      <c r="D1042" s="248"/>
      <c r="E1042" s="248">
        <v>2042</v>
      </c>
      <c r="F1042" s="248"/>
      <c r="G1042" s="158"/>
    </row>
    <row r="1043" spans="1:7" ht="15" x14ac:dyDescent="0.25">
      <c r="A1043" s="248"/>
      <c r="B1043" s="248"/>
      <c r="C1043" s="248"/>
      <c r="D1043" s="248"/>
      <c r="E1043" s="248">
        <v>2043</v>
      </c>
      <c r="F1043" s="248"/>
      <c r="G1043" s="158"/>
    </row>
    <row r="1044" spans="1:7" ht="15" x14ac:dyDescent="0.25">
      <c r="A1044" s="248"/>
      <c r="B1044" s="248"/>
      <c r="C1044" s="248"/>
      <c r="D1044" s="248"/>
      <c r="E1044" s="248">
        <v>2044</v>
      </c>
      <c r="F1044" s="248"/>
      <c r="G1044" s="158"/>
    </row>
    <row r="1045" spans="1:7" ht="15" x14ac:dyDescent="0.25">
      <c r="A1045" s="248"/>
      <c r="B1045" s="248"/>
      <c r="C1045" s="248"/>
      <c r="D1045" s="248"/>
      <c r="E1045" s="248">
        <v>2045</v>
      </c>
      <c r="F1045" s="248"/>
      <c r="G1045" s="158"/>
    </row>
    <row r="1046" spans="1:7" ht="15" x14ac:dyDescent="0.25">
      <c r="A1046" s="248"/>
      <c r="B1046" s="248"/>
      <c r="C1046" s="248"/>
      <c r="D1046" s="248"/>
      <c r="E1046" s="248">
        <v>2046</v>
      </c>
      <c r="F1046" s="248"/>
      <c r="G1046" s="158"/>
    </row>
    <row r="1047" spans="1:7" ht="15" x14ac:dyDescent="0.25">
      <c r="A1047" s="248"/>
      <c r="B1047" s="248"/>
      <c r="C1047" s="248"/>
      <c r="D1047" s="248"/>
      <c r="E1047" s="248">
        <v>2047</v>
      </c>
      <c r="F1047" s="248"/>
      <c r="G1047" s="158"/>
    </row>
    <row r="1048" spans="1:7" ht="15" x14ac:dyDescent="0.25">
      <c r="A1048" s="248"/>
      <c r="B1048" s="248"/>
      <c r="C1048" s="248"/>
      <c r="D1048" s="248"/>
      <c r="E1048" s="248">
        <v>2048</v>
      </c>
      <c r="F1048" s="248"/>
      <c r="G1048" s="158"/>
    </row>
    <row r="1049" spans="1:7" ht="15" x14ac:dyDescent="0.25">
      <c r="A1049" s="248"/>
      <c r="B1049" s="248"/>
      <c r="C1049" s="248"/>
      <c r="D1049" s="248"/>
      <c r="E1049" s="248">
        <v>2049</v>
      </c>
      <c r="F1049" s="248"/>
      <c r="G1049" s="158"/>
    </row>
    <row r="1050" spans="1:7" ht="15" x14ac:dyDescent="0.25">
      <c r="A1050" s="248"/>
      <c r="B1050" s="248"/>
      <c r="C1050" s="248"/>
      <c r="D1050" s="248"/>
      <c r="E1050" s="248">
        <v>2050</v>
      </c>
      <c r="F1050" s="248"/>
      <c r="G1050" s="158"/>
    </row>
  </sheetData>
  <mergeCells count="120">
    <mergeCell ref="Z59:Z61"/>
    <mergeCell ref="Z62:Z64"/>
    <mergeCell ref="Z65:Z67"/>
    <mergeCell ref="B92:C92"/>
    <mergeCell ref="B85:C85"/>
    <mergeCell ref="B87:C87"/>
    <mergeCell ref="S53:S55"/>
    <mergeCell ref="S56:S58"/>
    <mergeCell ref="S59:S61"/>
    <mergeCell ref="S62:S64"/>
    <mergeCell ref="S65:S67"/>
    <mergeCell ref="B79:C80"/>
    <mergeCell ref="D79:D80"/>
    <mergeCell ref="E79:E80"/>
    <mergeCell ref="F79:M79"/>
    <mergeCell ref="N79:R79"/>
    <mergeCell ref="B81:C81"/>
    <mergeCell ref="B82:C82"/>
    <mergeCell ref="B83:C83"/>
    <mergeCell ref="B84:C84"/>
    <mergeCell ref="B75:C75"/>
    <mergeCell ref="T56:T58"/>
    <mergeCell ref="T59:T61"/>
    <mergeCell ref="T62:T64"/>
    <mergeCell ref="U59:U61"/>
    <mergeCell ref="U56:U58"/>
    <mergeCell ref="U62:U64"/>
    <mergeCell ref="B90:C91"/>
    <mergeCell ref="D90:D91"/>
    <mergeCell ref="E90:E91"/>
    <mergeCell ref="F90:M90"/>
    <mergeCell ref="N90:R90"/>
    <mergeCell ref="E70:E71"/>
    <mergeCell ref="F70:M70"/>
    <mergeCell ref="N70:R70"/>
    <mergeCell ref="B74:C74"/>
    <mergeCell ref="B72:C72"/>
    <mergeCell ref="B73:C73"/>
    <mergeCell ref="B70:C71"/>
    <mergeCell ref="B65:B66"/>
    <mergeCell ref="B62:B63"/>
    <mergeCell ref="AC12:AO12"/>
    <mergeCell ref="AC34:AO34"/>
    <mergeCell ref="V51:V52"/>
    <mergeCell ref="W51:W52"/>
    <mergeCell ref="X51:Y51"/>
    <mergeCell ref="AC13:AO31"/>
    <mergeCell ref="AC35:AO54"/>
    <mergeCell ref="T53:T55"/>
    <mergeCell ref="Y53:Y55"/>
    <mergeCell ref="X53:X55"/>
    <mergeCell ref="W53:W55"/>
    <mergeCell ref="V53:V55"/>
    <mergeCell ref="U53:U55"/>
    <mergeCell ref="T51:T52"/>
    <mergeCell ref="U51:U52"/>
    <mergeCell ref="S51:S52"/>
    <mergeCell ref="Z51:Z52"/>
    <mergeCell ref="S50:Z50"/>
    <mergeCell ref="Z53:Z55"/>
    <mergeCell ref="Z56:Z58"/>
    <mergeCell ref="D4:D5"/>
    <mergeCell ref="F4:M4"/>
    <mergeCell ref="N4:R4"/>
    <mergeCell ref="E4:E5"/>
    <mergeCell ref="B4:B5"/>
    <mergeCell ref="C4:C5"/>
    <mergeCell ref="E18:E19"/>
    <mergeCell ref="F18:M18"/>
    <mergeCell ref="D26:D28"/>
    <mergeCell ref="B26:B28"/>
    <mergeCell ref="G27:N27"/>
    <mergeCell ref="O27:S27"/>
    <mergeCell ref="B20:C20"/>
    <mergeCell ref="B21:C21"/>
    <mergeCell ref="C26:C28"/>
    <mergeCell ref="F27:F28"/>
    <mergeCell ref="F26:S26"/>
    <mergeCell ref="E26:E28"/>
    <mergeCell ref="B46:C46"/>
    <mergeCell ref="D44:D45"/>
    <mergeCell ref="E44:E45"/>
    <mergeCell ref="F44:M44"/>
    <mergeCell ref="N44:R44"/>
    <mergeCell ref="B56:B57"/>
    <mergeCell ref="B59:B60"/>
    <mergeCell ref="D18:D19"/>
    <mergeCell ref="N18:R18"/>
    <mergeCell ref="B18:C19"/>
    <mergeCell ref="B53:B54"/>
    <mergeCell ref="B44:C45"/>
    <mergeCell ref="B50:C52"/>
    <mergeCell ref="D50:D52"/>
    <mergeCell ref="E50:E52"/>
    <mergeCell ref="F50:M51"/>
    <mergeCell ref="N50:R51"/>
    <mergeCell ref="Y59:Y61"/>
    <mergeCell ref="X59:X61"/>
    <mergeCell ref="W59:W61"/>
    <mergeCell ref="V59:V61"/>
    <mergeCell ref="Y56:Y58"/>
    <mergeCell ref="X56:X58"/>
    <mergeCell ref="W56:W58"/>
    <mergeCell ref="V56:V58"/>
    <mergeCell ref="B76:C76"/>
    <mergeCell ref="T70:T71"/>
    <mergeCell ref="U70:U71"/>
    <mergeCell ref="T65:T67"/>
    <mergeCell ref="Y65:Y67"/>
    <mergeCell ref="X65:X67"/>
    <mergeCell ref="W65:W67"/>
    <mergeCell ref="V65:V67"/>
    <mergeCell ref="U65:U67"/>
    <mergeCell ref="Y62:Y64"/>
    <mergeCell ref="X62:X64"/>
    <mergeCell ref="W62:W64"/>
    <mergeCell ref="V62:V64"/>
    <mergeCell ref="S70:S71"/>
    <mergeCell ref="V70:V71"/>
    <mergeCell ref="D70:D71"/>
  </mergeCells>
  <dataValidations count="7">
    <dataValidation type="list" allowBlank="1" showInputMessage="1" showErrorMessage="1" sqref="C64:R64 C67:R67 C58:R58 C55:R55 C61:R61">
      <formula1>$AM$1:$AM$2</formula1>
    </dataValidation>
    <dataValidation type="list" allowBlank="1" showInputMessage="1" showErrorMessage="1" sqref="T53:T67">
      <formula1>$A$1000:$A$1008</formula1>
    </dataValidation>
    <dataValidation type="list" allowBlank="1" showInputMessage="1" showErrorMessage="1" sqref="U53:U67">
      <formula1>$B$1000:$B$1011</formula1>
    </dataValidation>
    <dataValidation type="list" allowBlank="1" showInputMessage="1" showErrorMessage="1" sqref="V53:V67">
      <formula1>$C$1000:$C$1003</formula1>
    </dataValidation>
    <dataValidation type="list" allowBlank="1" showInputMessage="1" showErrorMessage="1" sqref="X53:X67">
      <formula1>$D$1000:$D$1040</formula1>
    </dataValidation>
    <dataValidation type="list" allowBlank="1" showInputMessage="1" showErrorMessage="1" sqref="Y53:Y67">
      <formula1>$E$1000:$E$1050</formula1>
    </dataValidation>
    <dataValidation type="list" allowBlank="1" showInputMessage="1" showErrorMessage="1" sqref="Z53:Z67">
      <formula1>$F$1000:$F$1004</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O1050"/>
  <sheetViews>
    <sheetView topLeftCell="A104" zoomScale="85" zoomScaleNormal="85" workbookViewId="0">
      <pane xSplit="3" topLeftCell="D1" activePane="topRight" state="frozen"/>
      <selection activeCell="Z13" sqref="Z13:AL31"/>
      <selection pane="topRight" activeCell="AA101" sqref="AA1:AA1048576"/>
    </sheetView>
  </sheetViews>
  <sheetFormatPr defaultColWidth="9.140625" defaultRowHeight="12.75" x14ac:dyDescent="0.2"/>
  <cols>
    <col min="1" max="1" width="5.7109375" style="130" customWidth="1"/>
    <col min="2" max="2" width="17.85546875" style="130" customWidth="1"/>
    <col min="3" max="3" width="18.28515625" style="130" customWidth="1"/>
    <col min="4" max="5" width="22.28515625" style="130" customWidth="1"/>
    <col min="6" max="7" width="13.5703125" style="130" bestFit="1" customWidth="1"/>
    <col min="8" max="9" width="13" style="131" bestFit="1" customWidth="1"/>
    <col min="10" max="10" width="11" style="131" bestFit="1" customWidth="1"/>
    <col min="11" max="11" width="11" style="130" bestFit="1" customWidth="1"/>
    <col min="12" max="12" width="9.7109375" style="130" bestFit="1" customWidth="1"/>
    <col min="13" max="14" width="14" style="130" bestFit="1" customWidth="1"/>
    <col min="15" max="15" width="10.5703125" style="130" bestFit="1" customWidth="1"/>
    <col min="16" max="17" width="17.140625" style="130" bestFit="1" customWidth="1"/>
    <col min="18" max="18" width="15.7109375" style="130" bestFit="1" customWidth="1"/>
    <col min="19" max="19" width="13.85546875" style="130" bestFit="1" customWidth="1"/>
    <col min="20" max="25" width="12.7109375" style="130" customWidth="1"/>
    <col min="26" max="26" width="15.7109375" style="130" customWidth="1"/>
    <col min="27" max="27" width="4" style="130" customWidth="1"/>
    <col min="28" max="28" width="4.140625" style="132" customWidth="1"/>
    <col min="29" max="29" width="9.140625" style="153"/>
    <col min="30" max="16384" width="9.140625" style="130"/>
  </cols>
  <sheetData>
    <row r="1" spans="2:41" ht="13.15" x14ac:dyDescent="0.25">
      <c r="AC1" s="133" t="s">
        <v>181</v>
      </c>
      <c r="AD1" s="134"/>
      <c r="AM1" s="158" t="s">
        <v>266</v>
      </c>
    </row>
    <row r="2" spans="2:41" s="136" customFormat="1" ht="15.6" x14ac:dyDescent="0.3">
      <c r="B2" s="121" t="s">
        <v>56</v>
      </c>
      <c r="H2" s="137"/>
      <c r="I2" s="137"/>
      <c r="J2" s="137"/>
      <c r="AB2" s="138"/>
      <c r="AC2" s="139" t="s">
        <v>174</v>
      </c>
      <c r="AD2" s="137"/>
      <c r="AE2" s="137"/>
      <c r="AF2" s="137"/>
      <c r="AG2" s="137"/>
      <c r="AH2" s="137"/>
      <c r="AI2" s="137"/>
      <c r="AJ2" s="137"/>
      <c r="AK2" s="137"/>
      <c r="AM2" s="158" t="s">
        <v>269</v>
      </c>
    </row>
    <row r="3" spans="2:41" s="136" customFormat="1" ht="15.75" customHeight="1" x14ac:dyDescent="0.2">
      <c r="H3" s="137"/>
      <c r="I3" s="137"/>
      <c r="J3" s="137"/>
      <c r="AB3" s="138"/>
      <c r="AC3" s="139" t="s">
        <v>175</v>
      </c>
      <c r="AD3" s="137"/>
      <c r="AE3" s="137"/>
      <c r="AF3" s="137"/>
      <c r="AG3" s="137"/>
      <c r="AH3" s="137"/>
      <c r="AI3" s="137"/>
      <c r="AJ3" s="137"/>
      <c r="AK3" s="137"/>
    </row>
    <row r="4" spans="2:41" s="136" customFormat="1" x14ac:dyDescent="0.2">
      <c r="B4" s="335" t="s">
        <v>110</v>
      </c>
      <c r="C4" s="307" t="s">
        <v>49</v>
      </c>
      <c r="D4" s="307" t="s">
        <v>2</v>
      </c>
      <c r="E4" s="307" t="s">
        <v>3</v>
      </c>
      <c r="F4" s="307" t="s">
        <v>4</v>
      </c>
      <c r="G4" s="307"/>
      <c r="H4" s="307"/>
      <c r="I4" s="307"/>
      <c r="J4" s="307"/>
      <c r="K4" s="307"/>
      <c r="L4" s="307"/>
      <c r="M4" s="307"/>
      <c r="N4" s="307" t="s">
        <v>5</v>
      </c>
      <c r="O4" s="307"/>
      <c r="P4" s="307"/>
      <c r="Q4" s="307"/>
      <c r="R4" s="307"/>
      <c r="AB4" s="138"/>
      <c r="AC4" s="139" t="s">
        <v>176</v>
      </c>
      <c r="AD4" s="137"/>
      <c r="AE4" s="137"/>
      <c r="AF4" s="137"/>
      <c r="AG4" s="137"/>
      <c r="AH4" s="137"/>
      <c r="AI4" s="137"/>
      <c r="AJ4" s="137"/>
      <c r="AK4" s="137"/>
    </row>
    <row r="5" spans="2:41" s="136" customFormat="1" ht="25.5" x14ac:dyDescent="0.2">
      <c r="B5" s="336"/>
      <c r="C5" s="307"/>
      <c r="D5" s="307"/>
      <c r="E5" s="307"/>
      <c r="F5" s="204" t="s">
        <v>7</v>
      </c>
      <c r="G5" s="204" t="s">
        <v>8</v>
      </c>
      <c r="H5" s="204" t="s">
        <v>9</v>
      </c>
      <c r="I5" s="204" t="s">
        <v>10</v>
      </c>
      <c r="J5" s="204" t="s">
        <v>11</v>
      </c>
      <c r="K5" s="204" t="s">
        <v>12</v>
      </c>
      <c r="L5" s="204" t="s">
        <v>13</v>
      </c>
      <c r="M5" s="204" t="s">
        <v>14</v>
      </c>
      <c r="N5" s="204" t="s">
        <v>15</v>
      </c>
      <c r="O5" s="204" t="s">
        <v>16</v>
      </c>
      <c r="P5" s="204" t="s">
        <v>17</v>
      </c>
      <c r="Q5" s="204" t="s">
        <v>18</v>
      </c>
      <c r="R5" s="204" t="s">
        <v>19</v>
      </c>
      <c r="AB5" s="138"/>
      <c r="AC5" s="139" t="s">
        <v>177</v>
      </c>
      <c r="AD5" s="137"/>
      <c r="AE5" s="137"/>
      <c r="AF5" s="137"/>
      <c r="AG5" s="137"/>
      <c r="AH5" s="137"/>
      <c r="AI5" s="137"/>
      <c r="AJ5" s="137"/>
      <c r="AK5" s="137"/>
    </row>
    <row r="6" spans="2:41" s="136" customFormat="1" ht="15" customHeight="1" x14ac:dyDescent="0.2">
      <c r="B6" s="204" t="s">
        <v>43</v>
      </c>
      <c r="C6" s="204" t="s">
        <v>50</v>
      </c>
      <c r="D6" s="204" t="s">
        <v>34</v>
      </c>
      <c r="E6" s="204" t="s">
        <v>34</v>
      </c>
      <c r="F6" s="204" t="s">
        <v>36</v>
      </c>
      <c r="G6" s="204" t="s">
        <v>35</v>
      </c>
      <c r="H6" s="204" t="s">
        <v>35</v>
      </c>
      <c r="I6" s="204" t="s">
        <v>35</v>
      </c>
      <c r="J6" s="204" t="s">
        <v>35</v>
      </c>
      <c r="K6" s="204" t="s">
        <v>35</v>
      </c>
      <c r="L6" s="204" t="s">
        <v>35</v>
      </c>
      <c r="M6" s="204" t="s">
        <v>35</v>
      </c>
      <c r="N6" s="204" t="s">
        <v>35</v>
      </c>
      <c r="O6" s="204" t="s">
        <v>35</v>
      </c>
      <c r="P6" s="204" t="s">
        <v>35</v>
      </c>
      <c r="Q6" s="204" t="s">
        <v>34</v>
      </c>
      <c r="R6" s="204" t="s">
        <v>34</v>
      </c>
      <c r="AB6" s="138"/>
      <c r="AC6" s="139" t="s">
        <v>178</v>
      </c>
      <c r="AD6" s="137"/>
      <c r="AE6" s="137"/>
      <c r="AF6" s="137"/>
      <c r="AG6" s="137"/>
      <c r="AH6" s="137"/>
      <c r="AI6" s="137"/>
      <c r="AJ6" s="137"/>
      <c r="AK6" s="137"/>
    </row>
    <row r="7" spans="2:41" s="136" customFormat="1" x14ac:dyDescent="0.2">
      <c r="B7" s="4" t="s">
        <v>37</v>
      </c>
      <c r="C7" s="63"/>
      <c r="D7" s="63"/>
      <c r="E7" s="63"/>
      <c r="F7" s="63"/>
      <c r="G7" s="63"/>
      <c r="H7" s="63"/>
      <c r="I7" s="63"/>
      <c r="J7" s="63"/>
      <c r="K7" s="63"/>
      <c r="L7" s="63"/>
      <c r="M7" s="63"/>
      <c r="N7" s="63"/>
      <c r="O7" s="63"/>
      <c r="P7" s="63"/>
      <c r="Q7" s="63"/>
      <c r="R7" s="63"/>
      <c r="AB7" s="138"/>
      <c r="AC7" s="139" t="s">
        <v>179</v>
      </c>
      <c r="AD7" s="137"/>
      <c r="AE7" s="137"/>
      <c r="AF7" s="137"/>
      <c r="AG7" s="137"/>
      <c r="AH7" s="137"/>
      <c r="AI7" s="137"/>
      <c r="AJ7" s="137"/>
      <c r="AK7" s="137"/>
    </row>
    <row r="8" spans="2:41" s="136" customFormat="1" x14ac:dyDescent="0.2">
      <c r="B8" s="4" t="s">
        <v>38</v>
      </c>
      <c r="C8" s="63"/>
      <c r="D8" s="63"/>
      <c r="E8" s="63"/>
      <c r="F8" s="63"/>
      <c r="G8" s="63"/>
      <c r="H8" s="63"/>
      <c r="I8" s="63"/>
      <c r="J8" s="63"/>
      <c r="K8" s="63"/>
      <c r="L8" s="63"/>
      <c r="M8" s="63"/>
      <c r="N8" s="63"/>
      <c r="O8" s="63"/>
      <c r="P8" s="63"/>
      <c r="Q8" s="63"/>
      <c r="R8" s="63"/>
      <c r="AB8" s="138"/>
      <c r="AC8" s="139" t="s">
        <v>180</v>
      </c>
      <c r="AD8" s="137"/>
      <c r="AE8" s="137"/>
      <c r="AF8" s="137"/>
      <c r="AG8" s="137"/>
      <c r="AH8" s="137"/>
      <c r="AI8" s="137"/>
      <c r="AJ8" s="137"/>
      <c r="AK8" s="137"/>
    </row>
    <row r="9" spans="2:41" s="136" customFormat="1" ht="13.15" x14ac:dyDescent="0.25">
      <c r="B9" s="4" t="s">
        <v>39</v>
      </c>
      <c r="C9" s="63"/>
      <c r="D9" s="63"/>
      <c r="E9" s="63"/>
      <c r="F9" s="63"/>
      <c r="G9" s="63"/>
      <c r="H9" s="63"/>
      <c r="I9" s="63"/>
      <c r="J9" s="63"/>
      <c r="K9" s="63"/>
      <c r="L9" s="63"/>
      <c r="M9" s="63"/>
      <c r="N9" s="63"/>
      <c r="O9" s="63"/>
      <c r="P9" s="63"/>
      <c r="Q9" s="63"/>
      <c r="R9" s="63"/>
      <c r="AB9" s="138"/>
      <c r="AC9" s="139"/>
      <c r="AD9" s="137"/>
      <c r="AE9" s="137"/>
      <c r="AF9" s="137"/>
      <c r="AG9" s="137"/>
      <c r="AH9" s="137"/>
      <c r="AI9" s="137"/>
      <c r="AJ9" s="137"/>
      <c r="AK9" s="137"/>
    </row>
    <row r="10" spans="2:41" s="136" customFormat="1" ht="13.15" x14ac:dyDescent="0.25">
      <c r="B10" s="4" t="s">
        <v>40</v>
      </c>
      <c r="C10" s="63"/>
      <c r="D10" s="63"/>
      <c r="E10" s="63"/>
      <c r="F10" s="63"/>
      <c r="G10" s="63"/>
      <c r="H10" s="63"/>
      <c r="I10" s="63"/>
      <c r="J10" s="63"/>
      <c r="K10" s="63"/>
      <c r="L10" s="63"/>
      <c r="M10" s="63"/>
      <c r="N10" s="63"/>
      <c r="O10" s="63"/>
      <c r="P10" s="63"/>
      <c r="Q10" s="63"/>
      <c r="R10" s="63"/>
      <c r="AB10" s="138"/>
      <c r="AC10" s="141" t="s">
        <v>301</v>
      </c>
      <c r="AD10" s="137"/>
      <c r="AE10" s="137"/>
      <c r="AF10" s="137"/>
      <c r="AG10" s="137"/>
      <c r="AH10" s="137"/>
      <c r="AI10" s="137"/>
      <c r="AJ10" s="137"/>
      <c r="AK10" s="137"/>
    </row>
    <row r="11" spans="2:41" s="136" customFormat="1" ht="13.15" x14ac:dyDescent="0.25">
      <c r="B11" s="4" t="s">
        <v>41</v>
      </c>
      <c r="C11" s="63"/>
      <c r="D11" s="63"/>
      <c r="E11" s="63"/>
      <c r="F11" s="63"/>
      <c r="G11" s="63"/>
      <c r="H11" s="63"/>
      <c r="I11" s="63"/>
      <c r="J11" s="63"/>
      <c r="K11" s="63"/>
      <c r="L11" s="63"/>
      <c r="M11" s="63"/>
      <c r="N11" s="63"/>
      <c r="O11" s="63"/>
      <c r="P11" s="63"/>
      <c r="Q11" s="63"/>
      <c r="R11" s="63"/>
      <c r="AB11" s="138"/>
      <c r="AC11" s="139"/>
      <c r="AD11" s="137"/>
      <c r="AE11" s="137"/>
      <c r="AF11" s="137"/>
      <c r="AG11" s="137"/>
      <c r="AH11" s="137"/>
      <c r="AI11" s="137"/>
      <c r="AJ11" s="137"/>
      <c r="AK11" s="137"/>
    </row>
    <row r="12" spans="2:41" s="136" customFormat="1" ht="13.15" x14ac:dyDescent="0.25">
      <c r="B12" s="4" t="s">
        <v>42</v>
      </c>
      <c r="C12" s="63"/>
      <c r="D12" s="63"/>
      <c r="E12" s="63"/>
      <c r="F12" s="63"/>
      <c r="G12" s="63"/>
      <c r="H12" s="63"/>
      <c r="I12" s="63"/>
      <c r="J12" s="63"/>
      <c r="K12" s="63"/>
      <c r="L12" s="63"/>
      <c r="M12" s="63"/>
      <c r="N12" s="63"/>
      <c r="O12" s="63"/>
      <c r="P12" s="63"/>
      <c r="Q12" s="63"/>
      <c r="R12" s="63"/>
      <c r="AB12" s="138"/>
      <c r="AC12" s="329" t="s">
        <v>182</v>
      </c>
      <c r="AD12" s="329"/>
      <c r="AE12" s="329"/>
      <c r="AF12" s="329"/>
      <c r="AG12" s="329"/>
      <c r="AH12" s="329"/>
      <c r="AI12" s="329"/>
      <c r="AJ12" s="329"/>
      <c r="AK12" s="329"/>
      <c r="AL12" s="329"/>
      <c r="AM12" s="329"/>
      <c r="AN12" s="329"/>
      <c r="AO12" s="329"/>
    </row>
    <row r="13" spans="2:41" s="136" customFormat="1" x14ac:dyDescent="0.2">
      <c r="B13" s="4" t="s">
        <v>52</v>
      </c>
      <c r="C13" s="63"/>
      <c r="D13" s="63"/>
      <c r="E13" s="63"/>
      <c r="F13" s="63"/>
      <c r="G13" s="63"/>
      <c r="H13" s="63"/>
      <c r="I13" s="63"/>
      <c r="J13" s="63"/>
      <c r="K13" s="63"/>
      <c r="L13" s="63"/>
      <c r="M13" s="63"/>
      <c r="N13" s="63"/>
      <c r="O13" s="63"/>
      <c r="P13" s="63"/>
      <c r="Q13" s="63"/>
      <c r="R13" s="63"/>
      <c r="AB13" s="138"/>
      <c r="AC13" s="330" t="s">
        <v>183</v>
      </c>
      <c r="AD13" s="330"/>
      <c r="AE13" s="330"/>
      <c r="AF13" s="330"/>
      <c r="AG13" s="330"/>
      <c r="AH13" s="330"/>
      <c r="AI13" s="330"/>
      <c r="AJ13" s="330"/>
      <c r="AK13" s="330"/>
      <c r="AL13" s="330"/>
      <c r="AM13" s="330"/>
      <c r="AN13" s="330"/>
      <c r="AO13" s="330"/>
    </row>
    <row r="14" spans="2:41" s="136" customFormat="1" x14ac:dyDescent="0.2">
      <c r="B14" s="4" t="s">
        <v>53</v>
      </c>
      <c r="C14" s="63"/>
      <c r="D14" s="63"/>
      <c r="E14" s="63"/>
      <c r="F14" s="63"/>
      <c r="G14" s="63"/>
      <c r="H14" s="63"/>
      <c r="I14" s="63"/>
      <c r="J14" s="63"/>
      <c r="K14" s="63"/>
      <c r="L14" s="63"/>
      <c r="M14" s="63"/>
      <c r="N14" s="63"/>
      <c r="O14" s="63"/>
      <c r="P14" s="63"/>
      <c r="Q14" s="63"/>
      <c r="R14" s="63"/>
      <c r="AB14" s="138"/>
      <c r="AC14" s="330"/>
      <c r="AD14" s="330"/>
      <c r="AE14" s="330"/>
      <c r="AF14" s="330"/>
      <c r="AG14" s="330"/>
      <c r="AH14" s="330"/>
      <c r="AI14" s="330"/>
      <c r="AJ14" s="330"/>
      <c r="AK14" s="330"/>
      <c r="AL14" s="330"/>
      <c r="AM14" s="330"/>
      <c r="AN14" s="330"/>
      <c r="AO14" s="330"/>
    </row>
    <row r="15" spans="2:41" s="136" customFormat="1" x14ac:dyDescent="0.2">
      <c r="B15" s="4" t="s">
        <v>54</v>
      </c>
      <c r="C15" s="63"/>
      <c r="D15" s="63"/>
      <c r="E15" s="63"/>
      <c r="F15" s="63"/>
      <c r="G15" s="63"/>
      <c r="H15" s="63"/>
      <c r="I15" s="63"/>
      <c r="J15" s="63"/>
      <c r="K15" s="63"/>
      <c r="L15" s="63"/>
      <c r="M15" s="63"/>
      <c r="N15" s="63"/>
      <c r="O15" s="63"/>
      <c r="P15" s="63"/>
      <c r="Q15" s="63"/>
      <c r="R15" s="63"/>
      <c r="AB15" s="138"/>
      <c r="AC15" s="330"/>
      <c r="AD15" s="330"/>
      <c r="AE15" s="330"/>
      <c r="AF15" s="330"/>
      <c r="AG15" s="330"/>
      <c r="AH15" s="330"/>
      <c r="AI15" s="330"/>
      <c r="AJ15" s="330"/>
      <c r="AK15" s="330"/>
      <c r="AL15" s="330"/>
      <c r="AM15" s="330"/>
      <c r="AN15" s="330"/>
      <c r="AO15" s="330"/>
    </row>
    <row r="16" spans="2:41" s="136" customFormat="1" x14ac:dyDescent="0.2">
      <c r="B16" s="4" t="s">
        <v>55</v>
      </c>
      <c r="C16" s="63"/>
      <c r="D16" s="63"/>
      <c r="E16" s="63"/>
      <c r="F16" s="63"/>
      <c r="G16" s="63"/>
      <c r="H16" s="63"/>
      <c r="I16" s="63"/>
      <c r="J16" s="63"/>
      <c r="K16" s="63"/>
      <c r="L16" s="63"/>
      <c r="M16" s="63"/>
      <c r="N16" s="63"/>
      <c r="O16" s="63"/>
      <c r="P16" s="63"/>
      <c r="Q16" s="63"/>
      <c r="R16" s="63"/>
      <c r="AB16" s="138"/>
      <c r="AC16" s="330"/>
      <c r="AD16" s="330"/>
      <c r="AE16" s="330"/>
      <c r="AF16" s="330"/>
      <c r="AG16" s="330"/>
      <c r="AH16" s="330"/>
      <c r="AI16" s="330"/>
      <c r="AJ16" s="330"/>
      <c r="AK16" s="330"/>
      <c r="AL16" s="330"/>
      <c r="AM16" s="330"/>
      <c r="AN16" s="330"/>
      <c r="AO16" s="330"/>
    </row>
    <row r="17" spans="2:41" s="136" customFormat="1" ht="15.75" customHeight="1" x14ac:dyDescent="0.2">
      <c r="B17" s="145"/>
      <c r="C17" s="145"/>
      <c r="D17" s="145"/>
      <c r="E17" s="145"/>
      <c r="F17" s="145"/>
      <c r="G17" s="145"/>
      <c r="H17" s="143"/>
      <c r="I17" s="137"/>
      <c r="J17" s="137"/>
      <c r="AB17" s="138"/>
      <c r="AC17" s="330"/>
      <c r="AD17" s="330"/>
      <c r="AE17" s="330"/>
      <c r="AF17" s="330"/>
      <c r="AG17" s="330"/>
      <c r="AH17" s="330"/>
      <c r="AI17" s="330"/>
      <c r="AJ17" s="330"/>
      <c r="AK17" s="330"/>
      <c r="AL17" s="330"/>
      <c r="AM17" s="330"/>
      <c r="AN17" s="330"/>
      <c r="AO17" s="330"/>
    </row>
    <row r="18" spans="2:41" s="136" customFormat="1" ht="15" customHeight="1" x14ac:dyDescent="0.2">
      <c r="B18" s="307" t="s">
        <v>59</v>
      </c>
      <c r="C18" s="307"/>
      <c r="D18" s="307" t="s">
        <v>2</v>
      </c>
      <c r="E18" s="307" t="s">
        <v>3</v>
      </c>
      <c r="F18" s="307" t="s">
        <v>4</v>
      </c>
      <c r="G18" s="307"/>
      <c r="H18" s="307"/>
      <c r="I18" s="307"/>
      <c r="J18" s="307"/>
      <c r="K18" s="307"/>
      <c r="L18" s="307"/>
      <c r="M18" s="307"/>
      <c r="N18" s="307" t="s">
        <v>5</v>
      </c>
      <c r="O18" s="307"/>
      <c r="P18" s="307"/>
      <c r="Q18" s="307"/>
      <c r="R18" s="307"/>
      <c r="AB18" s="138"/>
      <c r="AC18" s="330"/>
      <c r="AD18" s="330"/>
      <c r="AE18" s="330"/>
      <c r="AF18" s="330"/>
      <c r="AG18" s="330"/>
      <c r="AH18" s="330"/>
      <c r="AI18" s="330"/>
      <c r="AJ18" s="330"/>
      <c r="AK18" s="330"/>
      <c r="AL18" s="330"/>
      <c r="AM18" s="330"/>
      <c r="AN18" s="330"/>
      <c r="AO18" s="330"/>
    </row>
    <row r="19" spans="2:41" s="136" customFormat="1" ht="25.5" x14ac:dyDescent="0.2">
      <c r="B19" s="307"/>
      <c r="C19" s="307"/>
      <c r="D19" s="307"/>
      <c r="E19" s="307"/>
      <c r="F19" s="204" t="s">
        <v>7</v>
      </c>
      <c r="G19" s="204" t="s">
        <v>8</v>
      </c>
      <c r="H19" s="204" t="s">
        <v>9</v>
      </c>
      <c r="I19" s="204" t="s">
        <v>10</v>
      </c>
      <c r="J19" s="204" t="s">
        <v>11</v>
      </c>
      <c r="K19" s="204" t="s">
        <v>12</v>
      </c>
      <c r="L19" s="204" t="s">
        <v>13</v>
      </c>
      <c r="M19" s="204" t="s">
        <v>14</v>
      </c>
      <c r="N19" s="204" t="s">
        <v>15</v>
      </c>
      <c r="O19" s="204" t="s">
        <v>16</v>
      </c>
      <c r="P19" s="204" t="s">
        <v>17</v>
      </c>
      <c r="Q19" s="204" t="s">
        <v>18</v>
      </c>
      <c r="R19" s="204" t="s">
        <v>19</v>
      </c>
      <c r="AB19" s="138"/>
      <c r="AC19" s="330"/>
      <c r="AD19" s="330"/>
      <c r="AE19" s="330"/>
      <c r="AF19" s="330"/>
      <c r="AG19" s="330"/>
      <c r="AH19" s="330"/>
      <c r="AI19" s="330"/>
      <c r="AJ19" s="330"/>
      <c r="AK19" s="330"/>
      <c r="AL19" s="330"/>
      <c r="AM19" s="330"/>
      <c r="AN19" s="330"/>
      <c r="AO19" s="330"/>
    </row>
    <row r="20" spans="2:41" s="136" customFormat="1" ht="15.75" customHeight="1" x14ac:dyDescent="0.2">
      <c r="B20" s="307" t="s">
        <v>43</v>
      </c>
      <c r="C20" s="307"/>
      <c r="D20" s="204" t="s">
        <v>46</v>
      </c>
      <c r="E20" s="204" t="s">
        <v>46</v>
      </c>
      <c r="F20" s="204" t="s">
        <v>44</v>
      </c>
      <c r="G20" s="204" t="s">
        <v>45</v>
      </c>
      <c r="H20" s="204" t="s">
        <v>45</v>
      </c>
      <c r="I20" s="204" t="s">
        <v>45</v>
      </c>
      <c r="J20" s="204" t="s">
        <v>45</v>
      </c>
      <c r="K20" s="204" t="s">
        <v>45</v>
      </c>
      <c r="L20" s="204" t="s">
        <v>45</v>
      </c>
      <c r="M20" s="204" t="s">
        <v>45</v>
      </c>
      <c r="N20" s="204" t="s">
        <v>45</v>
      </c>
      <c r="O20" s="204" t="s">
        <v>45</v>
      </c>
      <c r="P20" s="204" t="s">
        <v>45</v>
      </c>
      <c r="Q20" s="204" t="s">
        <v>46</v>
      </c>
      <c r="R20" s="204" t="s">
        <v>46</v>
      </c>
      <c r="AB20" s="138"/>
      <c r="AC20" s="330"/>
      <c r="AD20" s="330"/>
      <c r="AE20" s="330"/>
      <c r="AF20" s="330"/>
      <c r="AG20" s="330"/>
      <c r="AH20" s="330"/>
      <c r="AI20" s="330"/>
      <c r="AJ20" s="330"/>
      <c r="AK20" s="330"/>
      <c r="AL20" s="330"/>
      <c r="AM20" s="330"/>
      <c r="AN20" s="330"/>
      <c r="AO20" s="330"/>
    </row>
    <row r="21" spans="2:41" s="136" customFormat="1" x14ac:dyDescent="0.2">
      <c r="B21" s="327" t="s">
        <v>47</v>
      </c>
      <c r="C21" s="327"/>
      <c r="D21" s="127">
        <v>1</v>
      </c>
      <c r="E21" s="127">
        <v>1</v>
      </c>
      <c r="F21" s="127">
        <v>1</v>
      </c>
      <c r="G21" s="127">
        <v>1</v>
      </c>
      <c r="H21" s="127">
        <v>1</v>
      </c>
      <c r="I21" s="127">
        <v>1</v>
      </c>
      <c r="J21" s="127">
        <v>1</v>
      </c>
      <c r="K21" s="127">
        <v>1</v>
      </c>
      <c r="L21" s="127">
        <v>1</v>
      </c>
      <c r="M21" s="127">
        <v>1</v>
      </c>
      <c r="N21" s="127">
        <v>1</v>
      </c>
      <c r="O21" s="127">
        <v>1</v>
      </c>
      <c r="P21" s="127">
        <v>1</v>
      </c>
      <c r="Q21" s="127">
        <v>1</v>
      </c>
      <c r="R21" s="127">
        <v>1</v>
      </c>
      <c r="AB21" s="138"/>
      <c r="AC21" s="330"/>
      <c r="AD21" s="330"/>
      <c r="AE21" s="330"/>
      <c r="AF21" s="330"/>
      <c r="AG21" s="330"/>
      <c r="AH21" s="330"/>
      <c r="AI21" s="330"/>
      <c r="AJ21" s="330"/>
      <c r="AK21" s="330"/>
      <c r="AL21" s="330"/>
      <c r="AM21" s="330"/>
      <c r="AN21" s="330"/>
      <c r="AO21" s="330"/>
    </row>
    <row r="22" spans="2:41" s="136" customFormat="1" ht="15.75" customHeight="1" x14ac:dyDescent="0.2">
      <c r="B22" s="145"/>
      <c r="C22" s="145"/>
      <c r="D22" s="145"/>
      <c r="E22" s="145"/>
      <c r="F22" s="145"/>
      <c r="G22" s="145"/>
      <c r="H22" s="143"/>
      <c r="I22" s="137"/>
      <c r="J22" s="137"/>
      <c r="AB22" s="138"/>
      <c r="AC22" s="330"/>
      <c r="AD22" s="330"/>
      <c r="AE22" s="330"/>
      <c r="AF22" s="330"/>
      <c r="AG22" s="330"/>
      <c r="AH22" s="330"/>
      <c r="AI22" s="330"/>
      <c r="AJ22" s="330"/>
      <c r="AK22" s="330"/>
      <c r="AL22" s="330"/>
      <c r="AM22" s="330"/>
      <c r="AN22" s="330"/>
      <c r="AO22" s="330"/>
    </row>
    <row r="23" spans="2:41" s="136" customFormat="1" ht="15.75" customHeight="1" x14ac:dyDescent="0.2">
      <c r="B23" s="145"/>
      <c r="C23" s="145"/>
      <c r="D23" s="145"/>
      <c r="E23" s="145"/>
      <c r="F23" s="145"/>
      <c r="G23" s="145"/>
      <c r="H23" s="143"/>
      <c r="I23" s="137"/>
      <c r="J23" s="137"/>
      <c r="AB23" s="138"/>
      <c r="AC23" s="330"/>
      <c r="AD23" s="330"/>
      <c r="AE23" s="330"/>
      <c r="AF23" s="330"/>
      <c r="AG23" s="330"/>
      <c r="AH23" s="330"/>
      <c r="AI23" s="330"/>
      <c r="AJ23" s="330"/>
      <c r="AK23" s="330"/>
      <c r="AL23" s="330"/>
      <c r="AM23" s="330"/>
      <c r="AN23" s="330"/>
      <c r="AO23" s="330"/>
    </row>
    <row r="24" spans="2:41" s="136" customFormat="1" ht="15.75" customHeight="1" x14ac:dyDescent="0.25">
      <c r="B24" s="121" t="s">
        <v>158</v>
      </c>
      <c r="E24" s="145"/>
      <c r="F24" s="145"/>
      <c r="G24" s="145"/>
      <c r="H24" s="143"/>
      <c r="I24" s="137"/>
      <c r="J24" s="137"/>
      <c r="AB24" s="138"/>
      <c r="AC24" s="330"/>
      <c r="AD24" s="330"/>
      <c r="AE24" s="330"/>
      <c r="AF24" s="330"/>
      <c r="AG24" s="330"/>
      <c r="AH24" s="330"/>
      <c r="AI24" s="330"/>
      <c r="AJ24" s="330"/>
      <c r="AK24" s="330"/>
      <c r="AL24" s="330"/>
      <c r="AM24" s="330"/>
      <c r="AN24" s="330"/>
      <c r="AO24" s="330"/>
    </row>
    <row r="25" spans="2:41" s="136" customFormat="1" ht="15.75" customHeight="1" x14ac:dyDescent="0.2">
      <c r="B25" s="145"/>
      <c r="C25" s="145"/>
      <c r="D25" s="145"/>
      <c r="E25" s="145"/>
      <c r="F25" s="145"/>
      <c r="G25" s="145"/>
      <c r="H25" s="143"/>
      <c r="I25" s="137"/>
      <c r="J25" s="137"/>
      <c r="AB25" s="138"/>
      <c r="AC25" s="330"/>
      <c r="AD25" s="330"/>
      <c r="AE25" s="330"/>
      <c r="AF25" s="330"/>
      <c r="AG25" s="330"/>
      <c r="AH25" s="330"/>
      <c r="AI25" s="330"/>
      <c r="AJ25" s="330"/>
      <c r="AK25" s="330"/>
      <c r="AL25" s="330"/>
      <c r="AM25" s="330"/>
      <c r="AN25" s="330"/>
      <c r="AO25" s="330"/>
    </row>
    <row r="26" spans="2:41" s="136" customFormat="1" ht="15.75" customHeight="1" x14ac:dyDescent="0.2">
      <c r="B26" s="307" t="s">
        <v>110</v>
      </c>
      <c r="C26" s="307" t="s">
        <v>98</v>
      </c>
      <c r="D26" s="307" t="s">
        <v>150</v>
      </c>
      <c r="E26" s="307" t="s">
        <v>111</v>
      </c>
      <c r="F26" s="307" t="s">
        <v>60</v>
      </c>
      <c r="G26" s="307"/>
      <c r="H26" s="307"/>
      <c r="I26" s="307"/>
      <c r="J26" s="307"/>
      <c r="K26" s="307"/>
      <c r="L26" s="307"/>
      <c r="M26" s="307"/>
      <c r="N26" s="307"/>
      <c r="O26" s="307"/>
      <c r="P26" s="307"/>
      <c r="Q26" s="307"/>
      <c r="R26" s="307"/>
      <c r="S26" s="307"/>
      <c r="AB26" s="138"/>
      <c r="AC26" s="330"/>
      <c r="AD26" s="330"/>
      <c r="AE26" s="330"/>
      <c r="AF26" s="330"/>
      <c r="AG26" s="330"/>
      <c r="AH26" s="330"/>
      <c r="AI26" s="330"/>
      <c r="AJ26" s="330"/>
      <c r="AK26" s="330"/>
      <c r="AL26" s="330"/>
      <c r="AM26" s="330"/>
      <c r="AN26" s="330"/>
      <c r="AO26" s="330"/>
    </row>
    <row r="27" spans="2:41" s="136" customFormat="1" ht="15" customHeight="1" x14ac:dyDescent="0.2">
      <c r="B27" s="307"/>
      <c r="C27" s="307"/>
      <c r="D27" s="307"/>
      <c r="E27" s="307"/>
      <c r="F27" s="307" t="s">
        <v>3</v>
      </c>
      <c r="G27" s="307" t="s">
        <v>4</v>
      </c>
      <c r="H27" s="307"/>
      <c r="I27" s="307"/>
      <c r="J27" s="307"/>
      <c r="K27" s="307"/>
      <c r="L27" s="307"/>
      <c r="M27" s="307"/>
      <c r="N27" s="307"/>
      <c r="O27" s="307" t="s">
        <v>5</v>
      </c>
      <c r="P27" s="307"/>
      <c r="Q27" s="307"/>
      <c r="R27" s="307"/>
      <c r="S27" s="307"/>
      <c r="AB27" s="138"/>
      <c r="AC27" s="330"/>
      <c r="AD27" s="330"/>
      <c r="AE27" s="330"/>
      <c r="AF27" s="330"/>
      <c r="AG27" s="330"/>
      <c r="AH27" s="330"/>
      <c r="AI27" s="330"/>
      <c r="AJ27" s="330"/>
      <c r="AK27" s="330"/>
      <c r="AL27" s="330"/>
      <c r="AM27" s="330"/>
      <c r="AN27" s="330"/>
      <c r="AO27" s="330"/>
    </row>
    <row r="28" spans="2:41" s="136" customFormat="1" ht="25.5" x14ac:dyDescent="0.2">
      <c r="B28" s="307"/>
      <c r="C28" s="307"/>
      <c r="D28" s="307"/>
      <c r="E28" s="307"/>
      <c r="F28" s="307"/>
      <c r="G28" s="204" t="s">
        <v>7</v>
      </c>
      <c r="H28" s="204" t="s">
        <v>8</v>
      </c>
      <c r="I28" s="204" t="s">
        <v>9</v>
      </c>
      <c r="J28" s="204" t="s">
        <v>10</v>
      </c>
      <c r="K28" s="204" t="s">
        <v>11</v>
      </c>
      <c r="L28" s="204" t="s">
        <v>12</v>
      </c>
      <c r="M28" s="204" t="s">
        <v>13</v>
      </c>
      <c r="N28" s="204" t="s">
        <v>14</v>
      </c>
      <c r="O28" s="204" t="s">
        <v>15</v>
      </c>
      <c r="P28" s="204" t="s">
        <v>16</v>
      </c>
      <c r="Q28" s="204" t="s">
        <v>17</v>
      </c>
      <c r="R28" s="204" t="s">
        <v>18</v>
      </c>
      <c r="S28" s="204" t="s">
        <v>19</v>
      </c>
      <c r="AB28" s="138"/>
      <c r="AC28" s="330"/>
      <c r="AD28" s="330"/>
      <c r="AE28" s="330"/>
      <c r="AF28" s="330"/>
      <c r="AG28" s="330"/>
      <c r="AH28" s="330"/>
      <c r="AI28" s="330"/>
      <c r="AJ28" s="330"/>
      <c r="AK28" s="330"/>
      <c r="AL28" s="330"/>
      <c r="AM28" s="330"/>
      <c r="AN28" s="330"/>
      <c r="AO28" s="330"/>
    </row>
    <row r="29" spans="2:41" s="137" customFormat="1" x14ac:dyDescent="0.2">
      <c r="B29" s="204" t="s">
        <v>43</v>
      </c>
      <c r="C29" s="204" t="s">
        <v>50</v>
      </c>
      <c r="D29" s="204" t="s">
        <v>51</v>
      </c>
      <c r="E29" s="204" t="s">
        <v>51</v>
      </c>
      <c r="F29" s="204" t="s">
        <v>48</v>
      </c>
      <c r="G29" s="204" t="s">
        <v>48</v>
      </c>
      <c r="H29" s="204" t="s">
        <v>48</v>
      </c>
      <c r="I29" s="204" t="s">
        <v>48</v>
      </c>
      <c r="J29" s="204" t="s">
        <v>48</v>
      </c>
      <c r="K29" s="204" t="s">
        <v>48</v>
      </c>
      <c r="L29" s="204" t="s">
        <v>48</v>
      </c>
      <c r="M29" s="204" t="s">
        <v>48</v>
      </c>
      <c r="N29" s="204" t="s">
        <v>48</v>
      </c>
      <c r="O29" s="204" t="s">
        <v>48</v>
      </c>
      <c r="P29" s="204" t="s">
        <v>48</v>
      </c>
      <c r="Q29" s="204" t="s">
        <v>48</v>
      </c>
      <c r="R29" s="204" t="s">
        <v>48</v>
      </c>
      <c r="S29" s="204" t="s">
        <v>48</v>
      </c>
      <c r="AB29" s="181"/>
      <c r="AC29" s="330"/>
      <c r="AD29" s="330"/>
      <c r="AE29" s="330"/>
      <c r="AF29" s="330"/>
      <c r="AG29" s="330"/>
      <c r="AH29" s="330"/>
      <c r="AI29" s="330"/>
      <c r="AJ29" s="330"/>
      <c r="AK29" s="330"/>
      <c r="AL29" s="330"/>
      <c r="AM29" s="330"/>
      <c r="AN29" s="330"/>
      <c r="AO29" s="330"/>
    </row>
    <row r="30" spans="2:41" s="136" customFormat="1" ht="15.75" customHeight="1" x14ac:dyDescent="0.2">
      <c r="B30" s="5" t="s">
        <v>220</v>
      </c>
      <c r="C30" s="178"/>
      <c r="D30" s="178"/>
      <c r="E30" s="179"/>
      <c r="F30" s="180"/>
      <c r="G30" s="180"/>
      <c r="H30" s="180"/>
      <c r="I30" s="180"/>
      <c r="J30" s="180"/>
      <c r="K30" s="180"/>
      <c r="L30" s="180"/>
      <c r="M30" s="180"/>
      <c r="N30" s="180"/>
      <c r="O30" s="180"/>
      <c r="P30" s="180"/>
      <c r="Q30" s="180"/>
      <c r="R30" s="180"/>
      <c r="S30" s="180"/>
      <c r="AB30" s="138"/>
      <c r="AC30" s="330"/>
      <c r="AD30" s="330"/>
      <c r="AE30" s="330"/>
      <c r="AF30" s="330"/>
      <c r="AG30" s="330"/>
      <c r="AH30" s="330"/>
      <c r="AI30" s="330"/>
      <c r="AJ30" s="330"/>
      <c r="AK30" s="330"/>
      <c r="AL30" s="330"/>
      <c r="AM30" s="330"/>
      <c r="AN30" s="330"/>
      <c r="AO30" s="330"/>
    </row>
    <row r="31" spans="2:41" s="136" customFormat="1" ht="15.75" customHeight="1" x14ac:dyDescent="0.2">
      <c r="B31" s="6" t="s">
        <v>89</v>
      </c>
      <c r="C31" s="175"/>
      <c r="D31" s="175"/>
      <c r="E31" s="176"/>
      <c r="F31" s="177"/>
      <c r="G31" s="177"/>
      <c r="H31" s="177"/>
      <c r="I31" s="177"/>
      <c r="J31" s="177"/>
      <c r="K31" s="177"/>
      <c r="L31" s="177"/>
      <c r="M31" s="177"/>
      <c r="N31" s="177"/>
      <c r="O31" s="177"/>
      <c r="P31" s="177"/>
      <c r="Q31" s="177"/>
      <c r="R31" s="177"/>
      <c r="S31" s="177"/>
      <c r="AB31" s="138"/>
      <c r="AC31" s="330"/>
      <c r="AD31" s="330"/>
      <c r="AE31" s="330"/>
      <c r="AF31" s="330"/>
      <c r="AG31" s="330"/>
      <c r="AH31" s="330"/>
      <c r="AI31" s="330"/>
      <c r="AJ31" s="330"/>
      <c r="AK31" s="330"/>
      <c r="AL31" s="330"/>
      <c r="AM31" s="330"/>
      <c r="AN31" s="330"/>
      <c r="AO31" s="330"/>
    </row>
    <row r="32" spans="2:41" s="136" customFormat="1" ht="15.75" customHeight="1" x14ac:dyDescent="0.25">
      <c r="B32" s="6" t="s">
        <v>90</v>
      </c>
      <c r="C32" s="175"/>
      <c r="D32" s="175"/>
      <c r="E32" s="176"/>
      <c r="F32" s="177"/>
      <c r="G32" s="177"/>
      <c r="H32" s="177"/>
      <c r="I32" s="177"/>
      <c r="J32" s="177"/>
      <c r="K32" s="177"/>
      <c r="L32" s="177"/>
      <c r="M32" s="177"/>
      <c r="N32" s="177"/>
      <c r="O32" s="177"/>
      <c r="P32" s="177"/>
      <c r="Q32" s="177"/>
      <c r="R32" s="177"/>
      <c r="S32" s="177"/>
      <c r="AB32" s="138"/>
      <c r="AC32" s="139"/>
    </row>
    <row r="33" spans="2:41" s="136" customFormat="1" ht="15.75" customHeight="1" x14ac:dyDescent="0.25">
      <c r="B33" s="6" t="s">
        <v>91</v>
      </c>
      <c r="C33" s="175"/>
      <c r="D33" s="175"/>
      <c r="E33" s="176"/>
      <c r="F33" s="177"/>
      <c r="G33" s="177"/>
      <c r="H33" s="177"/>
      <c r="I33" s="177"/>
      <c r="J33" s="177"/>
      <c r="K33" s="177"/>
      <c r="L33" s="177"/>
      <c r="M33" s="177"/>
      <c r="N33" s="177"/>
      <c r="O33" s="177"/>
      <c r="P33" s="177"/>
      <c r="Q33" s="177"/>
      <c r="R33" s="177"/>
      <c r="S33" s="177"/>
      <c r="AB33" s="138"/>
      <c r="AC33" s="139"/>
    </row>
    <row r="34" spans="2:41" s="136" customFormat="1" ht="15.75" customHeight="1" x14ac:dyDescent="0.25">
      <c r="B34" s="6" t="s">
        <v>92</v>
      </c>
      <c r="C34" s="175"/>
      <c r="D34" s="175"/>
      <c r="E34" s="176"/>
      <c r="F34" s="177"/>
      <c r="G34" s="177"/>
      <c r="H34" s="177"/>
      <c r="I34" s="177"/>
      <c r="J34" s="177"/>
      <c r="K34" s="177"/>
      <c r="L34" s="177"/>
      <c r="M34" s="177"/>
      <c r="N34" s="177"/>
      <c r="O34" s="177"/>
      <c r="P34" s="177"/>
      <c r="Q34" s="177"/>
      <c r="R34" s="177"/>
      <c r="S34" s="177"/>
      <c r="AB34" s="138"/>
      <c r="AC34" s="329" t="s">
        <v>184</v>
      </c>
      <c r="AD34" s="329"/>
      <c r="AE34" s="329"/>
      <c r="AF34" s="329"/>
      <c r="AG34" s="329"/>
      <c r="AH34" s="329"/>
      <c r="AI34" s="329"/>
      <c r="AJ34" s="329"/>
      <c r="AK34" s="329"/>
      <c r="AL34" s="329"/>
      <c r="AM34" s="329"/>
      <c r="AN34" s="329"/>
      <c r="AO34" s="329"/>
    </row>
    <row r="35" spans="2:41" s="136" customFormat="1" ht="15.75" customHeight="1" x14ac:dyDescent="0.2">
      <c r="B35" s="6" t="s">
        <v>93</v>
      </c>
      <c r="C35" s="175"/>
      <c r="D35" s="175"/>
      <c r="E35" s="176"/>
      <c r="F35" s="177"/>
      <c r="G35" s="177"/>
      <c r="H35" s="177"/>
      <c r="I35" s="177"/>
      <c r="J35" s="177"/>
      <c r="K35" s="177"/>
      <c r="L35" s="177"/>
      <c r="M35" s="177"/>
      <c r="N35" s="177"/>
      <c r="O35" s="177"/>
      <c r="P35" s="177"/>
      <c r="Q35" s="177"/>
      <c r="R35" s="177"/>
      <c r="S35" s="177"/>
      <c r="AB35" s="138"/>
      <c r="AC35" s="330" t="s">
        <v>183</v>
      </c>
      <c r="AD35" s="330"/>
      <c r="AE35" s="330"/>
      <c r="AF35" s="330"/>
      <c r="AG35" s="330"/>
      <c r="AH35" s="330"/>
      <c r="AI35" s="330"/>
      <c r="AJ35" s="330"/>
      <c r="AK35" s="330"/>
      <c r="AL35" s="330"/>
      <c r="AM35" s="330"/>
      <c r="AN35" s="330"/>
      <c r="AO35" s="330"/>
    </row>
    <row r="36" spans="2:41" s="136" customFormat="1" ht="15.75" customHeight="1" x14ac:dyDescent="0.2">
      <c r="B36" s="6" t="s">
        <v>94</v>
      </c>
      <c r="C36" s="175"/>
      <c r="D36" s="175"/>
      <c r="E36" s="176"/>
      <c r="F36" s="177"/>
      <c r="G36" s="177"/>
      <c r="H36" s="177"/>
      <c r="I36" s="177"/>
      <c r="J36" s="177"/>
      <c r="K36" s="177"/>
      <c r="L36" s="177"/>
      <c r="M36" s="177"/>
      <c r="N36" s="177"/>
      <c r="O36" s="177"/>
      <c r="P36" s="177"/>
      <c r="Q36" s="177"/>
      <c r="R36" s="177"/>
      <c r="S36" s="177"/>
      <c r="AB36" s="138"/>
      <c r="AC36" s="330"/>
      <c r="AD36" s="330"/>
      <c r="AE36" s="330"/>
      <c r="AF36" s="330"/>
      <c r="AG36" s="330"/>
      <c r="AH36" s="330"/>
      <c r="AI36" s="330"/>
      <c r="AJ36" s="330"/>
      <c r="AK36" s="330"/>
      <c r="AL36" s="330"/>
      <c r="AM36" s="330"/>
      <c r="AN36" s="330"/>
      <c r="AO36" s="330"/>
    </row>
    <row r="37" spans="2:41" s="136" customFormat="1" ht="15.75" customHeight="1" x14ac:dyDescent="0.2">
      <c r="B37" s="6" t="s">
        <v>95</v>
      </c>
      <c r="C37" s="175"/>
      <c r="D37" s="175"/>
      <c r="E37" s="176"/>
      <c r="F37" s="177"/>
      <c r="G37" s="177"/>
      <c r="H37" s="177"/>
      <c r="I37" s="177"/>
      <c r="J37" s="177"/>
      <c r="K37" s="177"/>
      <c r="L37" s="177"/>
      <c r="M37" s="177"/>
      <c r="N37" s="177"/>
      <c r="O37" s="177"/>
      <c r="P37" s="177"/>
      <c r="Q37" s="177"/>
      <c r="R37" s="177"/>
      <c r="S37" s="177"/>
      <c r="AB37" s="138"/>
      <c r="AC37" s="330"/>
      <c r="AD37" s="330"/>
      <c r="AE37" s="330"/>
      <c r="AF37" s="330"/>
      <c r="AG37" s="330"/>
      <c r="AH37" s="330"/>
      <c r="AI37" s="330"/>
      <c r="AJ37" s="330"/>
      <c r="AK37" s="330"/>
      <c r="AL37" s="330"/>
      <c r="AM37" s="330"/>
      <c r="AN37" s="330"/>
      <c r="AO37" s="330"/>
    </row>
    <row r="38" spans="2:41" s="136" customFormat="1" ht="15.75" customHeight="1" x14ac:dyDescent="0.2">
      <c r="B38" s="6" t="s">
        <v>96</v>
      </c>
      <c r="C38" s="175"/>
      <c r="D38" s="175"/>
      <c r="E38" s="176"/>
      <c r="F38" s="177"/>
      <c r="G38" s="177"/>
      <c r="H38" s="177"/>
      <c r="I38" s="177"/>
      <c r="J38" s="177"/>
      <c r="K38" s="177"/>
      <c r="L38" s="177"/>
      <c r="M38" s="177"/>
      <c r="N38" s="177"/>
      <c r="O38" s="177"/>
      <c r="P38" s="177"/>
      <c r="Q38" s="177"/>
      <c r="R38" s="177"/>
      <c r="S38" s="177"/>
      <c r="AB38" s="138"/>
      <c r="AC38" s="330"/>
      <c r="AD38" s="330"/>
      <c r="AE38" s="330"/>
      <c r="AF38" s="330"/>
      <c r="AG38" s="330"/>
      <c r="AH38" s="330"/>
      <c r="AI38" s="330"/>
      <c r="AJ38" s="330"/>
      <c r="AK38" s="330"/>
      <c r="AL38" s="330"/>
      <c r="AM38" s="330"/>
      <c r="AN38" s="330"/>
      <c r="AO38" s="330"/>
    </row>
    <row r="39" spans="2:41" s="136" customFormat="1" ht="15.75" customHeight="1" x14ac:dyDescent="0.2">
      <c r="B39" s="6" t="s">
        <v>97</v>
      </c>
      <c r="C39" s="175"/>
      <c r="D39" s="175"/>
      <c r="E39" s="176"/>
      <c r="F39" s="177"/>
      <c r="G39" s="177"/>
      <c r="H39" s="177"/>
      <c r="I39" s="177"/>
      <c r="J39" s="177"/>
      <c r="K39" s="177"/>
      <c r="L39" s="177"/>
      <c r="M39" s="177"/>
      <c r="N39" s="177"/>
      <c r="O39" s="177"/>
      <c r="P39" s="177"/>
      <c r="Q39" s="177"/>
      <c r="R39" s="177"/>
      <c r="S39" s="177"/>
      <c r="AB39" s="138"/>
      <c r="AC39" s="330"/>
      <c r="AD39" s="330"/>
      <c r="AE39" s="330"/>
      <c r="AF39" s="330"/>
      <c r="AG39" s="330"/>
      <c r="AH39" s="330"/>
      <c r="AI39" s="330"/>
      <c r="AJ39" s="330"/>
      <c r="AK39" s="330"/>
      <c r="AL39" s="330"/>
      <c r="AM39" s="330"/>
      <c r="AN39" s="330"/>
      <c r="AO39" s="330"/>
    </row>
    <row r="40" spans="2:41" s="136" customFormat="1" ht="15.75" customHeight="1" x14ac:dyDescent="0.2">
      <c r="B40" s="145"/>
      <c r="C40" s="145"/>
      <c r="D40" s="145"/>
      <c r="E40" s="145"/>
      <c r="F40" s="145"/>
      <c r="G40" s="145"/>
      <c r="H40" s="143"/>
      <c r="I40" s="137"/>
      <c r="J40" s="137"/>
      <c r="AB40" s="138"/>
      <c r="AC40" s="330"/>
      <c r="AD40" s="330"/>
      <c r="AE40" s="330"/>
      <c r="AF40" s="330"/>
      <c r="AG40" s="330"/>
      <c r="AH40" s="330"/>
      <c r="AI40" s="330"/>
      <c r="AJ40" s="330"/>
      <c r="AK40" s="330"/>
      <c r="AL40" s="330"/>
      <c r="AM40" s="330"/>
      <c r="AN40" s="330"/>
      <c r="AO40" s="330"/>
    </row>
    <row r="41" spans="2:41" s="136" customFormat="1" ht="15.75" customHeight="1" x14ac:dyDescent="0.2">
      <c r="B41" s="145"/>
      <c r="C41" s="145"/>
      <c r="D41" s="145"/>
      <c r="E41" s="145"/>
      <c r="F41" s="145"/>
      <c r="G41" s="145"/>
      <c r="H41" s="143"/>
      <c r="I41" s="137"/>
      <c r="J41" s="137"/>
      <c r="AB41" s="138"/>
      <c r="AC41" s="330"/>
      <c r="AD41" s="330"/>
      <c r="AE41" s="330"/>
      <c r="AF41" s="330"/>
      <c r="AG41" s="330"/>
      <c r="AH41" s="330"/>
      <c r="AI41" s="330"/>
      <c r="AJ41" s="330"/>
      <c r="AK41" s="330"/>
      <c r="AL41" s="330"/>
      <c r="AM41" s="330"/>
      <c r="AN41" s="330"/>
      <c r="AO41" s="330"/>
    </row>
    <row r="42" spans="2:41" s="136" customFormat="1" ht="15.75" customHeight="1" x14ac:dyDescent="0.25">
      <c r="B42" s="121" t="s">
        <v>114</v>
      </c>
      <c r="E42" s="145"/>
      <c r="F42" s="145"/>
      <c r="G42" s="145"/>
      <c r="H42" s="143"/>
      <c r="I42" s="137"/>
      <c r="J42" s="137"/>
      <c r="AB42" s="138"/>
      <c r="AC42" s="330"/>
      <c r="AD42" s="330"/>
      <c r="AE42" s="330"/>
      <c r="AF42" s="330"/>
      <c r="AG42" s="330"/>
      <c r="AH42" s="330"/>
      <c r="AI42" s="330"/>
      <c r="AJ42" s="330"/>
      <c r="AK42" s="330"/>
      <c r="AL42" s="330"/>
      <c r="AM42" s="330"/>
      <c r="AN42" s="330"/>
      <c r="AO42" s="330"/>
    </row>
    <row r="43" spans="2:41" s="136" customFormat="1" ht="15.75" customHeight="1" x14ac:dyDescent="0.2">
      <c r="B43" s="145"/>
      <c r="C43" s="145"/>
      <c r="D43" s="145"/>
      <c r="E43" s="145"/>
      <c r="F43" s="145"/>
      <c r="G43" s="145"/>
      <c r="H43" s="143"/>
      <c r="I43" s="137"/>
      <c r="J43" s="137"/>
      <c r="AB43" s="138"/>
      <c r="AC43" s="330"/>
      <c r="AD43" s="330"/>
      <c r="AE43" s="330"/>
      <c r="AF43" s="330"/>
      <c r="AG43" s="330"/>
      <c r="AH43" s="330"/>
      <c r="AI43" s="330"/>
      <c r="AJ43" s="330"/>
      <c r="AK43" s="330"/>
      <c r="AL43" s="330"/>
      <c r="AM43" s="330"/>
      <c r="AN43" s="330"/>
      <c r="AO43" s="330"/>
    </row>
    <row r="44" spans="2:41" s="136" customFormat="1" ht="15.75" customHeight="1" x14ac:dyDescent="0.2">
      <c r="B44" s="307" t="s">
        <v>110</v>
      </c>
      <c r="C44" s="307" t="s">
        <v>112</v>
      </c>
      <c r="D44" s="307" t="s">
        <v>150</v>
      </c>
      <c r="E44" s="307" t="s">
        <v>111</v>
      </c>
      <c r="F44" s="307" t="s">
        <v>60</v>
      </c>
      <c r="G44" s="307"/>
      <c r="H44" s="307"/>
      <c r="I44" s="307"/>
      <c r="J44" s="307"/>
      <c r="K44" s="307"/>
      <c r="L44" s="307"/>
      <c r="M44" s="307"/>
      <c r="N44" s="307"/>
      <c r="O44" s="307"/>
      <c r="P44" s="307"/>
      <c r="Q44" s="307"/>
      <c r="R44" s="307"/>
      <c r="S44" s="307"/>
      <c r="AB44" s="138"/>
      <c r="AC44" s="330"/>
      <c r="AD44" s="330"/>
      <c r="AE44" s="330"/>
      <c r="AF44" s="330"/>
      <c r="AG44" s="330"/>
      <c r="AH44" s="330"/>
      <c r="AI44" s="330"/>
      <c r="AJ44" s="330"/>
      <c r="AK44" s="330"/>
      <c r="AL44" s="330"/>
      <c r="AM44" s="330"/>
      <c r="AN44" s="330"/>
      <c r="AO44" s="330"/>
    </row>
    <row r="45" spans="2:41" s="136" customFormat="1" ht="15" customHeight="1" x14ac:dyDescent="0.2">
      <c r="B45" s="307"/>
      <c r="C45" s="307"/>
      <c r="D45" s="307"/>
      <c r="E45" s="307"/>
      <c r="F45" s="307" t="s">
        <v>3</v>
      </c>
      <c r="G45" s="307" t="s">
        <v>4</v>
      </c>
      <c r="H45" s="307"/>
      <c r="I45" s="307"/>
      <c r="J45" s="307"/>
      <c r="K45" s="307"/>
      <c r="L45" s="307"/>
      <c r="M45" s="307"/>
      <c r="N45" s="307"/>
      <c r="O45" s="307" t="s">
        <v>5</v>
      </c>
      <c r="P45" s="307"/>
      <c r="Q45" s="307"/>
      <c r="R45" s="307"/>
      <c r="S45" s="307"/>
      <c r="AB45" s="138"/>
      <c r="AC45" s="330"/>
      <c r="AD45" s="330"/>
      <c r="AE45" s="330"/>
      <c r="AF45" s="330"/>
      <c r="AG45" s="330"/>
      <c r="AH45" s="330"/>
      <c r="AI45" s="330"/>
      <c r="AJ45" s="330"/>
      <c r="AK45" s="330"/>
      <c r="AL45" s="330"/>
      <c r="AM45" s="330"/>
      <c r="AN45" s="330"/>
      <c r="AO45" s="330"/>
    </row>
    <row r="46" spans="2:41" s="136" customFormat="1" ht="25.5" x14ac:dyDescent="0.2">
      <c r="B46" s="307"/>
      <c r="C46" s="307"/>
      <c r="D46" s="307"/>
      <c r="E46" s="307"/>
      <c r="F46" s="307"/>
      <c r="G46" s="204" t="s">
        <v>7</v>
      </c>
      <c r="H46" s="204" t="s">
        <v>8</v>
      </c>
      <c r="I46" s="204" t="s">
        <v>9</v>
      </c>
      <c r="J46" s="204" t="s">
        <v>10</v>
      </c>
      <c r="K46" s="204" t="s">
        <v>11</v>
      </c>
      <c r="L46" s="204" t="s">
        <v>12</v>
      </c>
      <c r="M46" s="204" t="s">
        <v>13</v>
      </c>
      <c r="N46" s="204" t="s">
        <v>14</v>
      </c>
      <c r="O46" s="204" t="s">
        <v>15</v>
      </c>
      <c r="P46" s="204" t="s">
        <v>16</v>
      </c>
      <c r="Q46" s="204" t="s">
        <v>17</v>
      </c>
      <c r="R46" s="204" t="s">
        <v>18</v>
      </c>
      <c r="S46" s="204" t="s">
        <v>19</v>
      </c>
      <c r="AB46" s="138"/>
      <c r="AC46" s="330"/>
      <c r="AD46" s="330"/>
      <c r="AE46" s="330"/>
      <c r="AF46" s="330"/>
      <c r="AG46" s="330"/>
      <c r="AH46" s="330"/>
      <c r="AI46" s="330"/>
      <c r="AJ46" s="330"/>
      <c r="AK46" s="330"/>
      <c r="AL46" s="330"/>
      <c r="AM46" s="330"/>
      <c r="AN46" s="330"/>
      <c r="AO46" s="330"/>
    </row>
    <row r="47" spans="2:41" s="137" customFormat="1" x14ac:dyDescent="0.2">
      <c r="B47" s="204" t="s">
        <v>43</v>
      </c>
      <c r="C47" s="204" t="s">
        <v>71</v>
      </c>
      <c r="D47" s="204" t="s">
        <v>72</v>
      </c>
      <c r="E47" s="204" t="s">
        <v>72</v>
      </c>
      <c r="F47" s="204" t="s">
        <v>48</v>
      </c>
      <c r="G47" s="204" t="s">
        <v>48</v>
      </c>
      <c r="H47" s="204" t="s">
        <v>48</v>
      </c>
      <c r="I47" s="204" t="s">
        <v>48</v>
      </c>
      <c r="J47" s="204" t="s">
        <v>48</v>
      </c>
      <c r="K47" s="204" t="s">
        <v>48</v>
      </c>
      <c r="L47" s="204" t="s">
        <v>48</v>
      </c>
      <c r="M47" s="204" t="s">
        <v>48</v>
      </c>
      <c r="N47" s="204" t="s">
        <v>48</v>
      </c>
      <c r="O47" s="204" t="s">
        <v>48</v>
      </c>
      <c r="P47" s="204" t="s">
        <v>48</v>
      </c>
      <c r="Q47" s="204" t="s">
        <v>48</v>
      </c>
      <c r="R47" s="204" t="s">
        <v>48</v>
      </c>
      <c r="S47" s="204" t="s">
        <v>48</v>
      </c>
      <c r="AB47" s="181"/>
      <c r="AC47" s="330"/>
      <c r="AD47" s="330"/>
      <c r="AE47" s="330"/>
      <c r="AF47" s="330"/>
      <c r="AG47" s="330"/>
      <c r="AH47" s="330"/>
      <c r="AI47" s="330"/>
      <c r="AJ47" s="330"/>
      <c r="AK47" s="330"/>
      <c r="AL47" s="330"/>
      <c r="AM47" s="330"/>
      <c r="AN47" s="330"/>
      <c r="AO47" s="330"/>
    </row>
    <row r="48" spans="2:41" s="136" customFormat="1" ht="15.75" customHeight="1" x14ac:dyDescent="0.2">
      <c r="B48" s="5" t="s">
        <v>88</v>
      </c>
      <c r="C48" s="178"/>
      <c r="D48" s="178"/>
      <c r="E48" s="179"/>
      <c r="F48" s="180"/>
      <c r="G48" s="180"/>
      <c r="H48" s="180"/>
      <c r="I48" s="180"/>
      <c r="J48" s="180"/>
      <c r="K48" s="180"/>
      <c r="L48" s="180"/>
      <c r="M48" s="180"/>
      <c r="N48" s="180"/>
      <c r="O48" s="180"/>
      <c r="P48" s="180"/>
      <c r="Q48" s="180"/>
      <c r="R48" s="180"/>
      <c r="S48" s="180"/>
      <c r="AB48" s="138"/>
      <c r="AC48" s="330"/>
      <c r="AD48" s="330"/>
      <c r="AE48" s="330"/>
      <c r="AF48" s="330"/>
      <c r="AG48" s="330"/>
      <c r="AH48" s="330"/>
      <c r="AI48" s="330"/>
      <c r="AJ48" s="330"/>
      <c r="AK48" s="330"/>
      <c r="AL48" s="330"/>
      <c r="AM48" s="330"/>
      <c r="AN48" s="330"/>
      <c r="AO48" s="330"/>
    </row>
    <row r="49" spans="2:41" s="136" customFormat="1" ht="15.75" customHeight="1" x14ac:dyDescent="0.2">
      <c r="B49" s="6" t="s">
        <v>89</v>
      </c>
      <c r="C49" s="175"/>
      <c r="D49" s="175"/>
      <c r="E49" s="176"/>
      <c r="F49" s="177"/>
      <c r="G49" s="177"/>
      <c r="H49" s="177"/>
      <c r="I49" s="177"/>
      <c r="J49" s="177"/>
      <c r="K49" s="177"/>
      <c r="L49" s="177"/>
      <c r="M49" s="177"/>
      <c r="N49" s="177"/>
      <c r="O49" s="177"/>
      <c r="P49" s="177"/>
      <c r="Q49" s="177"/>
      <c r="R49" s="177"/>
      <c r="S49" s="177"/>
      <c r="AB49" s="138"/>
      <c r="AC49" s="330"/>
      <c r="AD49" s="330"/>
      <c r="AE49" s="330"/>
      <c r="AF49" s="330"/>
      <c r="AG49" s="330"/>
      <c r="AH49" s="330"/>
      <c r="AI49" s="330"/>
      <c r="AJ49" s="330"/>
      <c r="AK49" s="330"/>
      <c r="AL49" s="330"/>
      <c r="AM49" s="330"/>
      <c r="AN49" s="330"/>
      <c r="AO49" s="330"/>
    </row>
    <row r="50" spans="2:41" s="136" customFormat="1" ht="15.75" customHeight="1" x14ac:dyDescent="0.2">
      <c r="B50" s="6" t="s">
        <v>90</v>
      </c>
      <c r="C50" s="175"/>
      <c r="D50" s="175"/>
      <c r="E50" s="176"/>
      <c r="F50" s="177"/>
      <c r="G50" s="177"/>
      <c r="H50" s="177"/>
      <c r="I50" s="177"/>
      <c r="J50" s="177"/>
      <c r="K50" s="177"/>
      <c r="L50" s="177"/>
      <c r="M50" s="177"/>
      <c r="N50" s="177"/>
      <c r="O50" s="177"/>
      <c r="P50" s="177"/>
      <c r="Q50" s="177"/>
      <c r="R50" s="177"/>
      <c r="S50" s="177"/>
      <c r="AB50" s="138"/>
      <c r="AC50" s="330"/>
      <c r="AD50" s="330"/>
      <c r="AE50" s="330"/>
      <c r="AF50" s="330"/>
      <c r="AG50" s="330"/>
      <c r="AH50" s="330"/>
      <c r="AI50" s="330"/>
      <c r="AJ50" s="330"/>
      <c r="AK50" s="330"/>
      <c r="AL50" s="330"/>
      <c r="AM50" s="330"/>
      <c r="AN50" s="330"/>
      <c r="AO50" s="330"/>
    </row>
    <row r="51" spans="2:41" s="136" customFormat="1" ht="15.75" customHeight="1" x14ac:dyDescent="0.2">
      <c r="B51" s="6" t="s">
        <v>91</v>
      </c>
      <c r="C51" s="175"/>
      <c r="D51" s="175"/>
      <c r="E51" s="176"/>
      <c r="F51" s="177"/>
      <c r="G51" s="177"/>
      <c r="H51" s="177"/>
      <c r="I51" s="177"/>
      <c r="J51" s="177"/>
      <c r="K51" s="177"/>
      <c r="L51" s="177"/>
      <c r="M51" s="177"/>
      <c r="N51" s="177"/>
      <c r="O51" s="177"/>
      <c r="P51" s="177"/>
      <c r="Q51" s="177"/>
      <c r="R51" s="177"/>
      <c r="S51" s="177"/>
      <c r="AB51" s="138"/>
      <c r="AC51" s="330"/>
      <c r="AD51" s="330"/>
      <c r="AE51" s="330"/>
      <c r="AF51" s="330"/>
      <c r="AG51" s="330"/>
      <c r="AH51" s="330"/>
      <c r="AI51" s="330"/>
      <c r="AJ51" s="330"/>
      <c r="AK51" s="330"/>
      <c r="AL51" s="330"/>
      <c r="AM51" s="330"/>
      <c r="AN51" s="330"/>
      <c r="AO51" s="330"/>
    </row>
    <row r="52" spans="2:41" s="136" customFormat="1" ht="15.75" customHeight="1" x14ac:dyDescent="0.2">
      <c r="B52" s="6" t="s">
        <v>92</v>
      </c>
      <c r="C52" s="175"/>
      <c r="D52" s="175"/>
      <c r="E52" s="176"/>
      <c r="F52" s="177"/>
      <c r="G52" s="177"/>
      <c r="H52" s="177"/>
      <c r="I52" s="177"/>
      <c r="J52" s="177"/>
      <c r="K52" s="177"/>
      <c r="L52" s="177"/>
      <c r="M52" s="177"/>
      <c r="N52" s="177"/>
      <c r="O52" s="177"/>
      <c r="P52" s="177"/>
      <c r="Q52" s="177"/>
      <c r="R52" s="177"/>
      <c r="S52" s="177"/>
      <c r="AB52" s="138"/>
      <c r="AC52" s="330"/>
      <c r="AD52" s="330"/>
      <c r="AE52" s="330"/>
      <c r="AF52" s="330"/>
      <c r="AG52" s="330"/>
      <c r="AH52" s="330"/>
      <c r="AI52" s="330"/>
      <c r="AJ52" s="330"/>
      <c r="AK52" s="330"/>
      <c r="AL52" s="330"/>
      <c r="AM52" s="330"/>
      <c r="AN52" s="330"/>
      <c r="AO52" s="330"/>
    </row>
    <row r="53" spans="2:41" s="136" customFormat="1" ht="15.75" customHeight="1" x14ac:dyDescent="0.2">
      <c r="B53" s="6" t="s">
        <v>93</v>
      </c>
      <c r="C53" s="175"/>
      <c r="D53" s="175"/>
      <c r="E53" s="176"/>
      <c r="F53" s="177"/>
      <c r="G53" s="177"/>
      <c r="H53" s="177"/>
      <c r="I53" s="177"/>
      <c r="J53" s="177"/>
      <c r="K53" s="177"/>
      <c r="L53" s="177"/>
      <c r="M53" s="177"/>
      <c r="N53" s="177"/>
      <c r="O53" s="177"/>
      <c r="P53" s="177"/>
      <c r="Q53" s="177"/>
      <c r="R53" s="177"/>
      <c r="S53" s="177"/>
      <c r="AB53" s="138"/>
      <c r="AC53" s="330"/>
      <c r="AD53" s="330"/>
      <c r="AE53" s="330"/>
      <c r="AF53" s="330"/>
      <c r="AG53" s="330"/>
      <c r="AH53" s="330"/>
      <c r="AI53" s="330"/>
      <c r="AJ53" s="330"/>
      <c r="AK53" s="330"/>
      <c r="AL53" s="330"/>
      <c r="AM53" s="330"/>
      <c r="AN53" s="330"/>
      <c r="AO53" s="330"/>
    </row>
    <row r="54" spans="2:41" s="136" customFormat="1" ht="15.75" customHeight="1" x14ac:dyDescent="0.25">
      <c r="B54" s="6" t="s">
        <v>94</v>
      </c>
      <c r="C54" s="175"/>
      <c r="D54" s="175"/>
      <c r="E54" s="176"/>
      <c r="F54" s="177"/>
      <c r="G54" s="177"/>
      <c r="H54" s="177"/>
      <c r="I54" s="177"/>
      <c r="J54" s="177"/>
      <c r="K54" s="177"/>
      <c r="L54" s="177"/>
      <c r="M54" s="177"/>
      <c r="N54" s="177"/>
      <c r="O54" s="177"/>
      <c r="P54" s="177"/>
      <c r="Q54" s="177"/>
      <c r="R54" s="177"/>
      <c r="S54" s="177"/>
      <c r="AB54" s="138"/>
      <c r="AC54" s="139"/>
    </row>
    <row r="55" spans="2:41" s="136" customFormat="1" ht="15.75" customHeight="1" x14ac:dyDescent="0.25">
      <c r="B55" s="6" t="s">
        <v>95</v>
      </c>
      <c r="C55" s="175"/>
      <c r="D55" s="175"/>
      <c r="E55" s="176"/>
      <c r="F55" s="177"/>
      <c r="G55" s="177"/>
      <c r="H55" s="177"/>
      <c r="I55" s="177"/>
      <c r="J55" s="177"/>
      <c r="K55" s="177"/>
      <c r="L55" s="177"/>
      <c r="M55" s="177"/>
      <c r="N55" s="177"/>
      <c r="O55" s="177"/>
      <c r="P55" s="177"/>
      <c r="Q55" s="177"/>
      <c r="R55" s="177"/>
      <c r="S55" s="177"/>
      <c r="AB55" s="138"/>
      <c r="AC55" s="139"/>
    </row>
    <row r="56" spans="2:41" s="136" customFormat="1" ht="15.75" customHeight="1" x14ac:dyDescent="0.25">
      <c r="B56" s="6" t="s">
        <v>96</v>
      </c>
      <c r="C56" s="175"/>
      <c r="D56" s="175"/>
      <c r="E56" s="176"/>
      <c r="F56" s="177"/>
      <c r="G56" s="177"/>
      <c r="H56" s="177"/>
      <c r="I56" s="177"/>
      <c r="J56" s="177"/>
      <c r="K56" s="177"/>
      <c r="L56" s="177"/>
      <c r="M56" s="177"/>
      <c r="N56" s="177"/>
      <c r="O56" s="177"/>
      <c r="P56" s="177"/>
      <c r="Q56" s="177"/>
      <c r="R56" s="177"/>
      <c r="S56" s="177"/>
      <c r="AB56" s="138"/>
      <c r="AC56" s="139"/>
    </row>
    <row r="57" spans="2:41" s="136" customFormat="1" ht="15.75" customHeight="1" x14ac:dyDescent="0.25">
      <c r="B57" s="6" t="s">
        <v>97</v>
      </c>
      <c r="C57" s="175"/>
      <c r="D57" s="175"/>
      <c r="E57" s="176"/>
      <c r="F57" s="177"/>
      <c r="G57" s="177"/>
      <c r="H57" s="177"/>
      <c r="I57" s="177"/>
      <c r="J57" s="177"/>
      <c r="K57" s="177"/>
      <c r="L57" s="177"/>
      <c r="M57" s="177"/>
      <c r="N57" s="177"/>
      <c r="O57" s="177"/>
      <c r="P57" s="177"/>
      <c r="Q57" s="177"/>
      <c r="R57" s="177"/>
      <c r="S57" s="177"/>
      <c r="AB57" s="138"/>
      <c r="AC57" s="139"/>
    </row>
    <row r="58" spans="2:41" s="136" customFormat="1" ht="15.75" customHeight="1" x14ac:dyDescent="0.25">
      <c r="B58" s="145"/>
      <c r="C58" s="145"/>
      <c r="D58" s="145"/>
      <c r="E58" s="145"/>
      <c r="F58" s="145"/>
      <c r="G58" s="145"/>
      <c r="H58" s="143"/>
      <c r="I58" s="137"/>
      <c r="J58" s="137"/>
      <c r="AB58" s="138"/>
      <c r="AC58" s="139"/>
    </row>
    <row r="59" spans="2:41" s="136" customFormat="1" ht="15.75" customHeight="1" x14ac:dyDescent="0.25">
      <c r="B59" s="145"/>
      <c r="C59" s="145"/>
      <c r="D59" s="145"/>
      <c r="E59" s="145"/>
      <c r="F59" s="145"/>
      <c r="G59" s="145"/>
      <c r="H59" s="143"/>
      <c r="I59" s="137"/>
      <c r="J59" s="137"/>
      <c r="AB59" s="138"/>
      <c r="AC59" s="139"/>
    </row>
    <row r="60" spans="2:41" s="136" customFormat="1" ht="15.75" customHeight="1" x14ac:dyDescent="0.3">
      <c r="B60" s="121" t="s">
        <v>113</v>
      </c>
      <c r="E60" s="145"/>
      <c r="F60" s="145"/>
      <c r="G60" s="145"/>
      <c r="H60" s="143"/>
      <c r="I60" s="137"/>
      <c r="J60" s="137"/>
      <c r="AB60" s="138"/>
      <c r="AC60" s="139"/>
    </row>
    <row r="61" spans="2:41" s="136" customFormat="1" ht="15.75" customHeight="1" x14ac:dyDescent="0.25">
      <c r="B61" s="145"/>
      <c r="C61" s="145"/>
      <c r="D61" s="145"/>
      <c r="E61" s="145"/>
      <c r="F61" s="145"/>
      <c r="G61" s="145"/>
      <c r="H61" s="143"/>
      <c r="I61" s="137"/>
      <c r="J61" s="137"/>
      <c r="AB61" s="138"/>
      <c r="AC61" s="139"/>
    </row>
    <row r="62" spans="2:41" s="136" customFormat="1" ht="15.75" customHeight="1" x14ac:dyDescent="0.2">
      <c r="B62" s="307" t="s">
        <v>110</v>
      </c>
      <c r="C62" s="307" t="s">
        <v>115</v>
      </c>
      <c r="D62" s="307" t="s">
        <v>150</v>
      </c>
      <c r="E62" s="307" t="s">
        <v>111</v>
      </c>
      <c r="F62" s="307" t="s">
        <v>60</v>
      </c>
      <c r="G62" s="307"/>
      <c r="H62" s="307"/>
      <c r="I62" s="307"/>
      <c r="J62" s="307"/>
      <c r="K62" s="307"/>
      <c r="L62" s="307"/>
      <c r="M62" s="307"/>
      <c r="N62" s="307"/>
      <c r="O62" s="307"/>
      <c r="P62" s="307"/>
      <c r="Q62" s="307"/>
      <c r="R62" s="307"/>
      <c r="S62" s="307"/>
      <c r="AB62" s="138"/>
      <c r="AC62" s="139"/>
    </row>
    <row r="63" spans="2:41" s="136" customFormat="1" ht="15" customHeight="1" x14ac:dyDescent="0.2">
      <c r="B63" s="307"/>
      <c r="C63" s="307"/>
      <c r="D63" s="307"/>
      <c r="E63" s="307"/>
      <c r="F63" s="307" t="s">
        <v>3</v>
      </c>
      <c r="G63" s="307" t="s">
        <v>4</v>
      </c>
      <c r="H63" s="307"/>
      <c r="I63" s="307"/>
      <c r="J63" s="307"/>
      <c r="K63" s="307"/>
      <c r="L63" s="307"/>
      <c r="M63" s="307"/>
      <c r="N63" s="307"/>
      <c r="O63" s="307" t="s">
        <v>5</v>
      </c>
      <c r="P63" s="307"/>
      <c r="Q63" s="307"/>
      <c r="R63" s="307"/>
      <c r="S63" s="307"/>
      <c r="AB63" s="138"/>
      <c r="AC63" s="139"/>
    </row>
    <row r="64" spans="2:41" s="136" customFormat="1" ht="25.5" customHeight="1" x14ac:dyDescent="0.2">
      <c r="B64" s="307"/>
      <c r="C64" s="307"/>
      <c r="D64" s="307"/>
      <c r="E64" s="307"/>
      <c r="F64" s="307"/>
      <c r="G64" s="204" t="s">
        <v>7</v>
      </c>
      <c r="H64" s="204" t="s">
        <v>8</v>
      </c>
      <c r="I64" s="204" t="s">
        <v>9</v>
      </c>
      <c r="J64" s="204" t="s">
        <v>10</v>
      </c>
      <c r="K64" s="204" t="s">
        <v>11</v>
      </c>
      <c r="L64" s="204" t="s">
        <v>12</v>
      </c>
      <c r="M64" s="204" t="s">
        <v>13</v>
      </c>
      <c r="N64" s="204" t="s">
        <v>14</v>
      </c>
      <c r="O64" s="204" t="s">
        <v>15</v>
      </c>
      <c r="P64" s="204" t="s">
        <v>16</v>
      </c>
      <c r="Q64" s="204" t="s">
        <v>17</v>
      </c>
      <c r="R64" s="204" t="s">
        <v>18</v>
      </c>
      <c r="S64" s="204" t="s">
        <v>19</v>
      </c>
      <c r="AB64" s="138"/>
      <c r="AC64" s="139"/>
    </row>
    <row r="65" spans="2:29" s="137" customFormat="1" ht="13.15" x14ac:dyDescent="0.25">
      <c r="B65" s="204" t="s">
        <v>43</v>
      </c>
      <c r="C65" s="204" t="s">
        <v>71</v>
      </c>
      <c r="D65" s="204" t="s">
        <v>73</v>
      </c>
      <c r="E65" s="204" t="s">
        <v>73</v>
      </c>
      <c r="F65" s="204" t="s">
        <v>48</v>
      </c>
      <c r="G65" s="204" t="s">
        <v>48</v>
      </c>
      <c r="H65" s="204" t="s">
        <v>48</v>
      </c>
      <c r="I65" s="204" t="s">
        <v>48</v>
      </c>
      <c r="J65" s="204" t="s">
        <v>48</v>
      </c>
      <c r="K65" s="204" t="s">
        <v>48</v>
      </c>
      <c r="L65" s="204" t="s">
        <v>48</v>
      </c>
      <c r="M65" s="204" t="s">
        <v>48</v>
      </c>
      <c r="N65" s="204" t="s">
        <v>48</v>
      </c>
      <c r="O65" s="204" t="s">
        <v>48</v>
      </c>
      <c r="P65" s="204" t="s">
        <v>48</v>
      </c>
      <c r="Q65" s="204" t="s">
        <v>48</v>
      </c>
      <c r="R65" s="204" t="s">
        <v>48</v>
      </c>
      <c r="S65" s="204" t="s">
        <v>48</v>
      </c>
      <c r="AB65" s="181"/>
      <c r="AC65" s="139"/>
    </row>
    <row r="66" spans="2:29" s="136" customFormat="1" ht="15.75" customHeight="1" x14ac:dyDescent="0.25">
      <c r="B66" s="5" t="s">
        <v>88</v>
      </c>
      <c r="C66" s="178"/>
      <c r="D66" s="178"/>
      <c r="E66" s="179"/>
      <c r="F66" s="180"/>
      <c r="G66" s="180"/>
      <c r="H66" s="180"/>
      <c r="I66" s="180"/>
      <c r="J66" s="180"/>
      <c r="K66" s="180"/>
      <c r="L66" s="180"/>
      <c r="M66" s="180"/>
      <c r="N66" s="180"/>
      <c r="O66" s="180"/>
      <c r="P66" s="180"/>
      <c r="Q66" s="180"/>
      <c r="R66" s="180"/>
      <c r="S66" s="180"/>
      <c r="AB66" s="138"/>
      <c r="AC66" s="139"/>
    </row>
    <row r="67" spans="2:29" s="136" customFormat="1" ht="15.75" customHeight="1" x14ac:dyDescent="0.25">
      <c r="B67" s="6" t="s">
        <v>89</v>
      </c>
      <c r="C67" s="175"/>
      <c r="D67" s="175"/>
      <c r="E67" s="176"/>
      <c r="F67" s="177"/>
      <c r="G67" s="177"/>
      <c r="H67" s="177"/>
      <c r="I67" s="177"/>
      <c r="J67" s="177"/>
      <c r="K67" s="177"/>
      <c r="L67" s="177"/>
      <c r="M67" s="177"/>
      <c r="N67" s="177"/>
      <c r="O67" s="177"/>
      <c r="P67" s="177"/>
      <c r="Q67" s="177"/>
      <c r="R67" s="177"/>
      <c r="S67" s="177"/>
      <c r="AB67" s="138"/>
      <c r="AC67" s="139"/>
    </row>
    <row r="68" spans="2:29" s="136" customFormat="1" ht="15.75" customHeight="1" x14ac:dyDescent="0.25">
      <c r="B68" s="6" t="s">
        <v>90</v>
      </c>
      <c r="C68" s="175"/>
      <c r="D68" s="175"/>
      <c r="E68" s="176"/>
      <c r="F68" s="177"/>
      <c r="G68" s="177"/>
      <c r="H68" s="177"/>
      <c r="I68" s="177"/>
      <c r="J68" s="177"/>
      <c r="K68" s="177"/>
      <c r="L68" s="177"/>
      <c r="M68" s="177"/>
      <c r="N68" s="177"/>
      <c r="O68" s="177"/>
      <c r="P68" s="177"/>
      <c r="Q68" s="177"/>
      <c r="R68" s="177"/>
      <c r="S68" s="177"/>
      <c r="AB68" s="138"/>
      <c r="AC68" s="139"/>
    </row>
    <row r="69" spans="2:29" s="136" customFormat="1" ht="15.75" customHeight="1" x14ac:dyDescent="0.25">
      <c r="B69" s="6" t="s">
        <v>91</v>
      </c>
      <c r="C69" s="175"/>
      <c r="D69" s="175"/>
      <c r="E69" s="176"/>
      <c r="F69" s="177"/>
      <c r="G69" s="177"/>
      <c r="H69" s="177"/>
      <c r="I69" s="177"/>
      <c r="J69" s="177"/>
      <c r="K69" s="177"/>
      <c r="L69" s="177"/>
      <c r="M69" s="177"/>
      <c r="N69" s="177"/>
      <c r="O69" s="177"/>
      <c r="P69" s="177"/>
      <c r="Q69" s="177"/>
      <c r="R69" s="177"/>
      <c r="S69" s="177"/>
      <c r="AB69" s="138"/>
      <c r="AC69" s="139"/>
    </row>
    <row r="70" spans="2:29" s="136" customFormat="1" ht="15.75" customHeight="1" x14ac:dyDescent="0.25">
      <c r="B70" s="6" t="s">
        <v>92</v>
      </c>
      <c r="C70" s="175"/>
      <c r="D70" s="175"/>
      <c r="E70" s="176"/>
      <c r="F70" s="177"/>
      <c r="G70" s="177"/>
      <c r="H70" s="177"/>
      <c r="I70" s="177"/>
      <c r="J70" s="177"/>
      <c r="K70" s="177"/>
      <c r="L70" s="177"/>
      <c r="M70" s="177"/>
      <c r="N70" s="177"/>
      <c r="O70" s="177"/>
      <c r="P70" s="177"/>
      <c r="Q70" s="177"/>
      <c r="R70" s="177"/>
      <c r="S70" s="177"/>
      <c r="AB70" s="138"/>
      <c r="AC70" s="139"/>
    </row>
    <row r="71" spans="2:29" s="136" customFormat="1" ht="15.75" customHeight="1" x14ac:dyDescent="0.25">
      <c r="B71" s="6" t="s">
        <v>93</v>
      </c>
      <c r="C71" s="175"/>
      <c r="D71" s="175"/>
      <c r="E71" s="176"/>
      <c r="F71" s="177"/>
      <c r="G71" s="177"/>
      <c r="H71" s="177"/>
      <c r="I71" s="177"/>
      <c r="J71" s="177"/>
      <c r="K71" s="177"/>
      <c r="L71" s="177"/>
      <c r="M71" s="177"/>
      <c r="N71" s="177"/>
      <c r="O71" s="177"/>
      <c r="P71" s="177"/>
      <c r="Q71" s="177"/>
      <c r="R71" s="177"/>
      <c r="S71" s="177"/>
      <c r="AB71" s="138"/>
      <c r="AC71" s="139"/>
    </row>
    <row r="72" spans="2:29" s="136" customFormat="1" ht="15.75" customHeight="1" x14ac:dyDescent="0.25">
      <c r="B72" s="6" t="s">
        <v>94</v>
      </c>
      <c r="C72" s="175"/>
      <c r="D72" s="175"/>
      <c r="E72" s="176"/>
      <c r="F72" s="177"/>
      <c r="G72" s="177"/>
      <c r="H72" s="177"/>
      <c r="I72" s="177"/>
      <c r="J72" s="177"/>
      <c r="K72" s="177"/>
      <c r="L72" s="177"/>
      <c r="M72" s="177"/>
      <c r="N72" s="177"/>
      <c r="O72" s="177"/>
      <c r="P72" s="177"/>
      <c r="Q72" s="177"/>
      <c r="R72" s="177"/>
      <c r="S72" s="177"/>
      <c r="AB72" s="138"/>
      <c r="AC72" s="139"/>
    </row>
    <row r="73" spans="2:29" s="136" customFormat="1" ht="15.75" customHeight="1" x14ac:dyDescent="0.25">
      <c r="B73" s="6" t="s">
        <v>95</v>
      </c>
      <c r="C73" s="175"/>
      <c r="D73" s="175"/>
      <c r="E73" s="176"/>
      <c r="F73" s="177"/>
      <c r="G73" s="177"/>
      <c r="H73" s="177"/>
      <c r="I73" s="177"/>
      <c r="J73" s="177"/>
      <c r="K73" s="177"/>
      <c r="L73" s="177"/>
      <c r="M73" s="177"/>
      <c r="N73" s="177"/>
      <c r="O73" s="177"/>
      <c r="P73" s="177"/>
      <c r="Q73" s="177"/>
      <c r="R73" s="177"/>
      <c r="S73" s="177"/>
      <c r="AB73" s="138"/>
      <c r="AC73" s="139"/>
    </row>
    <row r="74" spans="2:29" s="136" customFormat="1" ht="15.75" customHeight="1" x14ac:dyDescent="0.25">
      <c r="B74" s="6" t="s">
        <v>96</v>
      </c>
      <c r="C74" s="175"/>
      <c r="D74" s="175"/>
      <c r="E74" s="176"/>
      <c r="F74" s="177"/>
      <c r="G74" s="177"/>
      <c r="H74" s="177"/>
      <c r="I74" s="177"/>
      <c r="J74" s="177"/>
      <c r="K74" s="177"/>
      <c r="L74" s="177"/>
      <c r="M74" s="177"/>
      <c r="N74" s="177"/>
      <c r="O74" s="177"/>
      <c r="P74" s="177"/>
      <c r="Q74" s="177"/>
      <c r="R74" s="177"/>
      <c r="S74" s="177"/>
      <c r="AB74" s="138"/>
      <c r="AC74" s="139"/>
    </row>
    <row r="75" spans="2:29" s="136" customFormat="1" ht="15.75" customHeight="1" x14ac:dyDescent="0.25">
      <c r="B75" s="6" t="s">
        <v>97</v>
      </c>
      <c r="C75" s="175"/>
      <c r="D75" s="175"/>
      <c r="E75" s="176"/>
      <c r="F75" s="177"/>
      <c r="G75" s="177"/>
      <c r="H75" s="177"/>
      <c r="I75" s="177"/>
      <c r="J75" s="177"/>
      <c r="K75" s="177"/>
      <c r="L75" s="177"/>
      <c r="M75" s="177"/>
      <c r="N75" s="177"/>
      <c r="O75" s="177"/>
      <c r="P75" s="177"/>
      <c r="Q75" s="177"/>
      <c r="R75" s="177"/>
      <c r="S75" s="177"/>
      <c r="AB75" s="138"/>
      <c r="AC75" s="139"/>
    </row>
    <row r="76" spans="2:29" s="136" customFormat="1" ht="15.75" customHeight="1" x14ac:dyDescent="0.25">
      <c r="B76" s="145"/>
      <c r="C76" s="145"/>
      <c r="D76" s="145"/>
      <c r="E76" s="145"/>
      <c r="F76" s="145"/>
      <c r="G76" s="145"/>
      <c r="H76" s="143"/>
      <c r="I76" s="137"/>
      <c r="J76" s="137"/>
      <c r="AB76" s="138"/>
      <c r="AC76" s="139"/>
    </row>
    <row r="77" spans="2:29" s="136" customFormat="1" ht="15.75" customHeight="1" x14ac:dyDescent="0.25">
      <c r="B77" s="145"/>
      <c r="C77" s="145"/>
      <c r="D77" s="145"/>
      <c r="E77" s="145"/>
      <c r="F77" s="145"/>
      <c r="G77" s="145"/>
      <c r="H77" s="143"/>
      <c r="I77" s="137"/>
      <c r="J77" s="137"/>
      <c r="AB77" s="138"/>
      <c r="AC77" s="139"/>
    </row>
    <row r="78" spans="2:29" s="136" customFormat="1" ht="15.75" customHeight="1" x14ac:dyDescent="0.3">
      <c r="B78" s="121" t="s">
        <v>58</v>
      </c>
      <c r="C78" s="145"/>
      <c r="D78" s="145"/>
      <c r="E78" s="145"/>
      <c r="F78" s="145"/>
      <c r="G78" s="145"/>
      <c r="H78" s="143"/>
      <c r="I78" s="137"/>
      <c r="J78" s="137"/>
      <c r="AB78" s="138"/>
      <c r="AC78" s="139"/>
    </row>
    <row r="79" spans="2:29" s="136" customFormat="1" ht="15.75" customHeight="1" x14ac:dyDescent="0.25">
      <c r="B79" s="145"/>
      <c r="C79" s="145"/>
      <c r="D79" s="145"/>
      <c r="E79" s="145"/>
      <c r="F79" s="145"/>
      <c r="G79" s="145"/>
      <c r="H79" s="143"/>
      <c r="I79" s="137"/>
      <c r="J79" s="137"/>
      <c r="AB79" s="138"/>
      <c r="AC79" s="139"/>
    </row>
    <row r="80" spans="2:29" x14ac:dyDescent="0.2">
      <c r="B80" s="308" t="s">
        <v>149</v>
      </c>
      <c r="C80" s="309"/>
      <c r="D80" s="303" t="s">
        <v>2</v>
      </c>
      <c r="E80" s="303" t="s">
        <v>3</v>
      </c>
      <c r="F80" s="303" t="s">
        <v>4</v>
      </c>
      <c r="G80" s="303"/>
      <c r="H80" s="303"/>
      <c r="I80" s="303"/>
      <c r="J80" s="303"/>
      <c r="K80" s="303"/>
      <c r="L80" s="303"/>
      <c r="M80" s="303"/>
      <c r="N80" s="303" t="s">
        <v>5</v>
      </c>
      <c r="O80" s="303"/>
      <c r="P80" s="303"/>
      <c r="Q80" s="303"/>
      <c r="R80" s="303"/>
    </row>
    <row r="81" spans="2:26" ht="25.5" x14ac:dyDescent="0.2">
      <c r="B81" s="310"/>
      <c r="C81" s="311"/>
      <c r="D81" s="303"/>
      <c r="E81" s="303"/>
      <c r="F81" s="78" t="s">
        <v>7</v>
      </c>
      <c r="G81" s="78" t="s">
        <v>8</v>
      </c>
      <c r="H81" s="78" t="s">
        <v>9</v>
      </c>
      <c r="I81" s="78" t="s">
        <v>10</v>
      </c>
      <c r="J81" s="78" t="s">
        <v>11</v>
      </c>
      <c r="K81" s="78" t="s">
        <v>12</v>
      </c>
      <c r="L81" s="78" t="s">
        <v>13</v>
      </c>
      <c r="M81" s="78" t="s">
        <v>14</v>
      </c>
      <c r="N81" s="78" t="s">
        <v>15</v>
      </c>
      <c r="O81" s="78" t="s">
        <v>16</v>
      </c>
      <c r="P81" s="78" t="s">
        <v>17</v>
      </c>
      <c r="Q81" s="78" t="s">
        <v>18</v>
      </c>
      <c r="R81" s="78" t="s">
        <v>19</v>
      </c>
    </row>
    <row r="82" spans="2:26" ht="13.15" x14ac:dyDescent="0.25">
      <c r="B82" s="304" t="s">
        <v>34</v>
      </c>
      <c r="C82" s="305"/>
      <c r="D82" s="168">
        <f>SUM(D7:D16)*D21+SUMPRODUCT(C30:C39,D30:D39)/1000+SUMPRODUCT(C48:C57,D48:D57)/1000+SUMPRODUCT(C66:C75,D66:D75)/1000</f>
        <v>0</v>
      </c>
      <c r="E82" s="168">
        <f t="shared" ref="E82:R82" si="0">SUM(E7:E16)*E21+SUMPRODUCT($C$30:$C$39,$E$30:$E$39,F30:F39)/1000+SUMPRODUCT($C$48:$C$57,$E$48:$E$57,F48:F57)/1000+SUMPRODUCT($C$66:$C$75,$E$66:$E$75,F66:F75)/1000</f>
        <v>0</v>
      </c>
      <c r="F82" s="168">
        <f t="shared" si="0"/>
        <v>0</v>
      </c>
      <c r="G82" s="168">
        <f t="shared" si="0"/>
        <v>0</v>
      </c>
      <c r="H82" s="168">
        <f t="shared" si="0"/>
        <v>0</v>
      </c>
      <c r="I82" s="168">
        <f t="shared" si="0"/>
        <v>0</v>
      </c>
      <c r="J82" s="168">
        <f t="shared" si="0"/>
        <v>0</v>
      </c>
      <c r="K82" s="168">
        <f t="shared" si="0"/>
        <v>0</v>
      </c>
      <c r="L82" s="168">
        <f t="shared" si="0"/>
        <v>0</v>
      </c>
      <c r="M82" s="168">
        <f t="shared" si="0"/>
        <v>0</v>
      </c>
      <c r="N82" s="168">
        <f t="shared" si="0"/>
        <v>0</v>
      </c>
      <c r="O82" s="168">
        <f t="shared" si="0"/>
        <v>0</v>
      </c>
      <c r="P82" s="168">
        <f t="shared" si="0"/>
        <v>0</v>
      </c>
      <c r="Q82" s="168">
        <f t="shared" si="0"/>
        <v>0</v>
      </c>
      <c r="R82" s="168">
        <f t="shared" si="0"/>
        <v>0</v>
      </c>
    </row>
    <row r="84" spans="2:26" ht="13.15" x14ac:dyDescent="0.25">
      <c r="F84" s="131"/>
    </row>
    <row r="85" spans="2:26" ht="15.6" x14ac:dyDescent="0.3">
      <c r="B85" s="117" t="s">
        <v>268</v>
      </c>
      <c r="C85" s="182"/>
      <c r="D85" s="182"/>
      <c r="E85" s="182"/>
      <c r="F85" s="182"/>
      <c r="G85" s="182"/>
      <c r="H85" s="183"/>
      <c r="I85" s="184"/>
      <c r="J85" s="184"/>
      <c r="K85" s="101"/>
      <c r="L85" s="101"/>
      <c r="M85" s="101"/>
      <c r="N85" s="101"/>
      <c r="O85" s="101"/>
      <c r="P85" s="101"/>
      <c r="Q85" s="101"/>
      <c r="R85" s="101"/>
      <c r="S85" s="185"/>
      <c r="T85" s="185"/>
      <c r="U85" s="185"/>
      <c r="V85" s="185"/>
      <c r="W85" s="185"/>
      <c r="X85" s="185"/>
      <c r="Y85" s="185"/>
      <c r="Z85" s="185"/>
    </row>
    <row r="86" spans="2:26" x14ac:dyDescent="0.2">
      <c r="B86" s="312" t="s">
        <v>256</v>
      </c>
      <c r="C86" s="313"/>
      <c r="D86" s="318" t="s">
        <v>2</v>
      </c>
      <c r="E86" s="318" t="s">
        <v>3</v>
      </c>
      <c r="F86" s="321" t="s">
        <v>4</v>
      </c>
      <c r="G86" s="322"/>
      <c r="H86" s="322"/>
      <c r="I86" s="322"/>
      <c r="J86" s="322"/>
      <c r="K86" s="322"/>
      <c r="L86" s="322"/>
      <c r="M86" s="323"/>
      <c r="N86" s="321" t="s">
        <v>5</v>
      </c>
      <c r="O86" s="322"/>
      <c r="P86" s="322"/>
      <c r="Q86" s="322"/>
      <c r="R86" s="323"/>
      <c r="S86" s="328" t="s">
        <v>271</v>
      </c>
      <c r="T86" s="328"/>
      <c r="U86" s="328"/>
      <c r="V86" s="328"/>
      <c r="W86" s="328"/>
      <c r="X86" s="328"/>
      <c r="Y86" s="328"/>
      <c r="Z86" s="328"/>
    </row>
    <row r="87" spans="2:26" ht="26.25" customHeight="1" x14ac:dyDescent="0.2">
      <c r="B87" s="314"/>
      <c r="C87" s="315"/>
      <c r="D87" s="319"/>
      <c r="E87" s="319"/>
      <c r="F87" s="324"/>
      <c r="G87" s="325"/>
      <c r="H87" s="325"/>
      <c r="I87" s="325"/>
      <c r="J87" s="325"/>
      <c r="K87" s="325"/>
      <c r="L87" s="325"/>
      <c r="M87" s="326"/>
      <c r="N87" s="324"/>
      <c r="O87" s="325"/>
      <c r="P87" s="325"/>
      <c r="Q87" s="325"/>
      <c r="R87" s="326"/>
      <c r="S87" s="303" t="s">
        <v>280</v>
      </c>
      <c r="T87" s="303" t="s">
        <v>257</v>
      </c>
      <c r="U87" s="303" t="s">
        <v>258</v>
      </c>
      <c r="V87" s="303" t="s">
        <v>259</v>
      </c>
      <c r="W87" s="303" t="s">
        <v>260</v>
      </c>
      <c r="X87" s="303" t="s">
        <v>261</v>
      </c>
      <c r="Y87" s="303"/>
      <c r="Z87" s="303" t="s">
        <v>311</v>
      </c>
    </row>
    <row r="88" spans="2:26" ht="25.5" x14ac:dyDescent="0.2">
      <c r="B88" s="316"/>
      <c r="C88" s="317"/>
      <c r="D88" s="320"/>
      <c r="E88" s="320"/>
      <c r="F88" s="78" t="s">
        <v>7</v>
      </c>
      <c r="G88" s="78" t="s">
        <v>8</v>
      </c>
      <c r="H88" s="78" t="s">
        <v>9</v>
      </c>
      <c r="I88" s="78" t="s">
        <v>10</v>
      </c>
      <c r="J88" s="78" t="s">
        <v>11</v>
      </c>
      <c r="K88" s="78" t="s">
        <v>12</v>
      </c>
      <c r="L88" s="78" t="s">
        <v>13</v>
      </c>
      <c r="M88" s="78" t="s">
        <v>14</v>
      </c>
      <c r="N88" s="78" t="s">
        <v>15</v>
      </c>
      <c r="O88" s="78" t="s">
        <v>16</v>
      </c>
      <c r="P88" s="78" t="s">
        <v>17</v>
      </c>
      <c r="Q88" s="78" t="s">
        <v>18</v>
      </c>
      <c r="R88" s="78" t="s">
        <v>19</v>
      </c>
      <c r="S88" s="303"/>
      <c r="T88" s="303"/>
      <c r="U88" s="303"/>
      <c r="V88" s="303"/>
      <c r="W88" s="303"/>
      <c r="X88" s="226" t="s">
        <v>262</v>
      </c>
      <c r="Y88" s="226" t="s">
        <v>263</v>
      </c>
      <c r="Z88" s="303"/>
    </row>
    <row r="89" spans="2:26" x14ac:dyDescent="0.2">
      <c r="B89" s="306" t="s">
        <v>276</v>
      </c>
      <c r="C89" s="151" t="s">
        <v>253</v>
      </c>
      <c r="D89" s="186"/>
      <c r="E89" s="147"/>
      <c r="F89" s="147"/>
      <c r="G89" s="147"/>
      <c r="H89" s="147"/>
      <c r="I89" s="147"/>
      <c r="J89" s="147"/>
      <c r="K89" s="147"/>
      <c r="L89" s="147"/>
      <c r="M89" s="147"/>
      <c r="N89" s="147"/>
      <c r="O89" s="147"/>
      <c r="P89" s="147"/>
      <c r="Q89" s="147"/>
      <c r="R89" s="147"/>
      <c r="S89" s="298"/>
      <c r="T89" s="298"/>
      <c r="U89" s="298"/>
      <c r="V89" s="298"/>
      <c r="W89" s="298"/>
      <c r="X89" s="297"/>
      <c r="Y89" s="297"/>
      <c r="Z89" s="298"/>
    </row>
    <row r="90" spans="2:26" x14ac:dyDescent="0.2">
      <c r="B90" s="306"/>
      <c r="C90" s="151" t="s">
        <v>252</v>
      </c>
      <c r="D90" s="186"/>
      <c r="E90" s="147"/>
      <c r="F90" s="147"/>
      <c r="G90" s="147"/>
      <c r="H90" s="147"/>
      <c r="I90" s="147"/>
      <c r="J90" s="147"/>
      <c r="K90" s="147"/>
      <c r="L90" s="147"/>
      <c r="M90" s="147"/>
      <c r="N90" s="147"/>
      <c r="O90" s="147"/>
      <c r="P90" s="147"/>
      <c r="Q90" s="147"/>
      <c r="R90" s="147"/>
      <c r="S90" s="298"/>
      <c r="T90" s="298"/>
      <c r="U90" s="298"/>
      <c r="V90" s="298"/>
      <c r="W90" s="298"/>
      <c r="X90" s="297"/>
      <c r="Y90" s="297"/>
      <c r="Z90" s="298"/>
    </row>
    <row r="91" spans="2:26" x14ac:dyDescent="0.2">
      <c r="B91" s="187" t="s">
        <v>278</v>
      </c>
      <c r="C91" s="146" t="s">
        <v>269</v>
      </c>
      <c r="D91" s="131" t="s">
        <v>269</v>
      </c>
      <c r="E91" s="146" t="s">
        <v>269</v>
      </c>
      <c r="F91" s="146" t="s">
        <v>269</v>
      </c>
      <c r="G91" s="146" t="s">
        <v>269</v>
      </c>
      <c r="H91" s="146" t="s">
        <v>269</v>
      </c>
      <c r="I91" s="146" t="s">
        <v>269</v>
      </c>
      <c r="J91" s="146" t="s">
        <v>269</v>
      </c>
      <c r="K91" s="146" t="s">
        <v>269</v>
      </c>
      <c r="L91" s="146" t="s">
        <v>269</v>
      </c>
      <c r="M91" s="146" t="s">
        <v>269</v>
      </c>
      <c r="N91" s="146" t="s">
        <v>269</v>
      </c>
      <c r="O91" s="146" t="s">
        <v>269</v>
      </c>
      <c r="P91" s="146" t="s">
        <v>269</v>
      </c>
      <c r="Q91" s="146" t="s">
        <v>269</v>
      </c>
      <c r="R91" s="146" t="s">
        <v>269</v>
      </c>
      <c r="S91" s="298"/>
      <c r="T91" s="298"/>
      <c r="U91" s="298"/>
      <c r="V91" s="298"/>
      <c r="W91" s="298"/>
      <c r="X91" s="297"/>
      <c r="Y91" s="297"/>
      <c r="Z91" s="298"/>
    </row>
    <row r="92" spans="2:26" x14ac:dyDescent="0.2">
      <c r="B92" s="306" t="s">
        <v>274</v>
      </c>
      <c r="C92" s="151" t="s">
        <v>253</v>
      </c>
      <c r="D92" s="186"/>
      <c r="E92" s="147"/>
      <c r="F92" s="147"/>
      <c r="G92" s="147"/>
      <c r="H92" s="147"/>
      <c r="I92" s="147"/>
      <c r="J92" s="147"/>
      <c r="K92" s="147"/>
      <c r="L92" s="147"/>
      <c r="M92" s="147"/>
      <c r="N92" s="147"/>
      <c r="O92" s="147"/>
      <c r="P92" s="147"/>
      <c r="Q92" s="147"/>
      <c r="R92" s="147"/>
      <c r="S92" s="298"/>
      <c r="T92" s="298"/>
      <c r="U92" s="298"/>
      <c r="V92" s="298"/>
      <c r="W92" s="298"/>
      <c r="X92" s="297"/>
      <c r="Y92" s="297"/>
      <c r="Z92" s="298"/>
    </row>
    <row r="93" spans="2:26" x14ac:dyDescent="0.2">
      <c r="B93" s="306"/>
      <c r="C93" s="151" t="s">
        <v>252</v>
      </c>
      <c r="D93" s="186"/>
      <c r="E93" s="147"/>
      <c r="F93" s="147"/>
      <c r="G93" s="147"/>
      <c r="H93" s="147"/>
      <c r="I93" s="147"/>
      <c r="J93" s="147"/>
      <c r="K93" s="147"/>
      <c r="L93" s="147"/>
      <c r="M93" s="147"/>
      <c r="N93" s="147"/>
      <c r="O93" s="147"/>
      <c r="P93" s="147"/>
      <c r="Q93" s="147"/>
      <c r="R93" s="147"/>
      <c r="S93" s="298"/>
      <c r="T93" s="298"/>
      <c r="U93" s="298"/>
      <c r="V93" s="298"/>
      <c r="W93" s="298"/>
      <c r="X93" s="297"/>
      <c r="Y93" s="297"/>
      <c r="Z93" s="298"/>
    </row>
    <row r="94" spans="2:26" x14ac:dyDescent="0.2">
      <c r="B94" s="187" t="s">
        <v>278</v>
      </c>
      <c r="C94" s="146" t="s">
        <v>269</v>
      </c>
      <c r="D94" s="131" t="s">
        <v>269</v>
      </c>
      <c r="E94" s="146" t="s">
        <v>269</v>
      </c>
      <c r="F94" s="146" t="s">
        <v>269</v>
      </c>
      <c r="G94" s="146" t="s">
        <v>269</v>
      </c>
      <c r="H94" s="146" t="s">
        <v>269</v>
      </c>
      <c r="I94" s="146" t="s">
        <v>269</v>
      </c>
      <c r="J94" s="146" t="s">
        <v>269</v>
      </c>
      <c r="K94" s="146" t="s">
        <v>269</v>
      </c>
      <c r="L94" s="146" t="s">
        <v>269</v>
      </c>
      <c r="M94" s="146" t="s">
        <v>269</v>
      </c>
      <c r="N94" s="146" t="s">
        <v>269</v>
      </c>
      <c r="O94" s="146" t="s">
        <v>269</v>
      </c>
      <c r="P94" s="146" t="s">
        <v>269</v>
      </c>
      <c r="Q94" s="146" t="s">
        <v>269</v>
      </c>
      <c r="R94" s="146" t="s">
        <v>269</v>
      </c>
      <c r="S94" s="298"/>
      <c r="T94" s="298"/>
      <c r="U94" s="298"/>
      <c r="V94" s="298"/>
      <c r="W94" s="298"/>
      <c r="X94" s="297"/>
      <c r="Y94" s="297"/>
      <c r="Z94" s="298"/>
    </row>
    <row r="95" spans="2:26" x14ac:dyDescent="0.2">
      <c r="B95" s="306" t="s">
        <v>275</v>
      </c>
      <c r="C95" s="151" t="s">
        <v>253</v>
      </c>
      <c r="D95" s="186"/>
      <c r="E95" s="147"/>
      <c r="F95" s="147"/>
      <c r="G95" s="147"/>
      <c r="H95" s="147"/>
      <c r="I95" s="147"/>
      <c r="J95" s="147"/>
      <c r="K95" s="147"/>
      <c r="L95" s="147"/>
      <c r="M95" s="147"/>
      <c r="N95" s="147"/>
      <c r="O95" s="147"/>
      <c r="P95" s="147"/>
      <c r="Q95" s="147"/>
      <c r="R95" s="147"/>
      <c r="S95" s="298"/>
      <c r="T95" s="298"/>
      <c r="U95" s="298"/>
      <c r="V95" s="298"/>
      <c r="W95" s="298"/>
      <c r="X95" s="297"/>
      <c r="Y95" s="297"/>
      <c r="Z95" s="298"/>
    </row>
    <row r="96" spans="2:26" x14ac:dyDescent="0.2">
      <c r="B96" s="306"/>
      <c r="C96" s="151" t="s">
        <v>252</v>
      </c>
      <c r="D96" s="186"/>
      <c r="E96" s="147"/>
      <c r="F96" s="147"/>
      <c r="G96" s="147"/>
      <c r="H96" s="147"/>
      <c r="I96" s="147"/>
      <c r="J96" s="147"/>
      <c r="K96" s="147"/>
      <c r="L96" s="147"/>
      <c r="M96" s="147"/>
      <c r="N96" s="147"/>
      <c r="O96" s="147"/>
      <c r="P96" s="147"/>
      <c r="Q96" s="147"/>
      <c r="R96" s="147"/>
      <c r="S96" s="298"/>
      <c r="T96" s="298"/>
      <c r="U96" s="298"/>
      <c r="V96" s="298"/>
      <c r="W96" s="298"/>
      <c r="X96" s="297"/>
      <c r="Y96" s="297"/>
      <c r="Z96" s="298"/>
    </row>
    <row r="97" spans="2:26" x14ac:dyDescent="0.2">
      <c r="B97" s="187" t="s">
        <v>278</v>
      </c>
      <c r="C97" s="146" t="s">
        <v>269</v>
      </c>
      <c r="D97" s="131" t="s">
        <v>269</v>
      </c>
      <c r="E97" s="146" t="s">
        <v>269</v>
      </c>
      <c r="F97" s="146" t="s">
        <v>269</v>
      </c>
      <c r="G97" s="146" t="s">
        <v>269</v>
      </c>
      <c r="H97" s="146" t="s">
        <v>269</v>
      </c>
      <c r="I97" s="146" t="s">
        <v>269</v>
      </c>
      <c r="J97" s="146" t="s">
        <v>269</v>
      </c>
      <c r="K97" s="146" t="s">
        <v>269</v>
      </c>
      <c r="L97" s="146" t="s">
        <v>269</v>
      </c>
      <c r="M97" s="146" t="s">
        <v>269</v>
      </c>
      <c r="N97" s="146" t="s">
        <v>269</v>
      </c>
      <c r="O97" s="146" t="s">
        <v>269</v>
      </c>
      <c r="P97" s="146" t="s">
        <v>269</v>
      </c>
      <c r="Q97" s="146" t="s">
        <v>269</v>
      </c>
      <c r="R97" s="146" t="s">
        <v>269</v>
      </c>
      <c r="S97" s="298"/>
      <c r="T97" s="298"/>
      <c r="U97" s="298"/>
      <c r="V97" s="298"/>
      <c r="W97" s="298"/>
      <c r="X97" s="297"/>
      <c r="Y97" s="297"/>
      <c r="Z97" s="298"/>
    </row>
    <row r="98" spans="2:26" x14ac:dyDescent="0.2">
      <c r="B98" s="306" t="s">
        <v>248</v>
      </c>
      <c r="C98" s="151" t="s">
        <v>253</v>
      </c>
      <c r="D98" s="186"/>
      <c r="E98" s="147"/>
      <c r="F98" s="147"/>
      <c r="G98" s="147"/>
      <c r="H98" s="147"/>
      <c r="I98" s="147"/>
      <c r="J98" s="147"/>
      <c r="K98" s="147"/>
      <c r="L98" s="147"/>
      <c r="M98" s="147"/>
      <c r="N98" s="147"/>
      <c r="O98" s="147"/>
      <c r="P98" s="147"/>
      <c r="Q98" s="147"/>
      <c r="R98" s="147"/>
      <c r="S98" s="298"/>
      <c r="T98" s="298"/>
      <c r="U98" s="298"/>
      <c r="V98" s="298"/>
      <c r="W98" s="298"/>
      <c r="X98" s="297"/>
      <c r="Y98" s="297"/>
      <c r="Z98" s="298"/>
    </row>
    <row r="99" spans="2:26" x14ac:dyDescent="0.2">
      <c r="B99" s="306"/>
      <c r="C99" s="151" t="s">
        <v>252</v>
      </c>
      <c r="D99" s="186"/>
      <c r="E99" s="147"/>
      <c r="F99" s="147"/>
      <c r="G99" s="147"/>
      <c r="H99" s="147"/>
      <c r="I99" s="147"/>
      <c r="J99" s="147"/>
      <c r="K99" s="147"/>
      <c r="L99" s="147"/>
      <c r="M99" s="147"/>
      <c r="N99" s="147"/>
      <c r="O99" s="147"/>
      <c r="P99" s="147"/>
      <c r="Q99" s="147"/>
      <c r="R99" s="147"/>
      <c r="S99" s="298"/>
      <c r="T99" s="298"/>
      <c r="U99" s="298"/>
      <c r="V99" s="298"/>
      <c r="W99" s="298"/>
      <c r="X99" s="297"/>
      <c r="Y99" s="297"/>
      <c r="Z99" s="298"/>
    </row>
    <row r="100" spans="2:26" x14ac:dyDescent="0.2">
      <c r="B100" s="187" t="s">
        <v>278</v>
      </c>
      <c r="C100" s="146" t="s">
        <v>269</v>
      </c>
      <c r="D100" s="131" t="s">
        <v>269</v>
      </c>
      <c r="E100" s="146" t="s">
        <v>269</v>
      </c>
      <c r="F100" s="146" t="s">
        <v>269</v>
      </c>
      <c r="G100" s="146" t="s">
        <v>269</v>
      </c>
      <c r="H100" s="146" t="s">
        <v>269</v>
      </c>
      <c r="I100" s="146" t="s">
        <v>269</v>
      </c>
      <c r="J100" s="146" t="s">
        <v>269</v>
      </c>
      <c r="K100" s="146" t="s">
        <v>269</v>
      </c>
      <c r="L100" s="146" t="s">
        <v>269</v>
      </c>
      <c r="M100" s="146" t="s">
        <v>269</v>
      </c>
      <c r="N100" s="146" t="s">
        <v>269</v>
      </c>
      <c r="O100" s="146" t="s">
        <v>269</v>
      </c>
      <c r="P100" s="146" t="s">
        <v>269</v>
      </c>
      <c r="Q100" s="146" t="s">
        <v>269</v>
      </c>
      <c r="R100" s="146" t="s">
        <v>269</v>
      </c>
      <c r="S100" s="298"/>
      <c r="T100" s="298"/>
      <c r="U100" s="298"/>
      <c r="V100" s="298"/>
      <c r="W100" s="298"/>
      <c r="X100" s="297"/>
      <c r="Y100" s="297"/>
      <c r="Z100" s="298"/>
    </row>
    <row r="101" spans="2:26" x14ac:dyDescent="0.2">
      <c r="B101" s="306" t="s">
        <v>249</v>
      </c>
      <c r="C101" s="151" t="s">
        <v>253</v>
      </c>
      <c r="D101" s="186"/>
      <c r="E101" s="147"/>
      <c r="F101" s="147"/>
      <c r="G101" s="147"/>
      <c r="H101" s="147"/>
      <c r="I101" s="147"/>
      <c r="J101" s="147"/>
      <c r="K101" s="147"/>
      <c r="L101" s="147"/>
      <c r="M101" s="147"/>
      <c r="N101" s="147"/>
      <c r="O101" s="147"/>
      <c r="P101" s="147"/>
      <c r="Q101" s="147"/>
      <c r="R101" s="147"/>
      <c r="S101" s="298"/>
      <c r="T101" s="298"/>
      <c r="U101" s="298"/>
      <c r="V101" s="298"/>
      <c r="W101" s="298"/>
      <c r="X101" s="297"/>
      <c r="Y101" s="297"/>
      <c r="Z101" s="298"/>
    </row>
    <row r="102" spans="2:26" x14ac:dyDescent="0.2">
      <c r="B102" s="306"/>
      <c r="C102" s="151" t="s">
        <v>252</v>
      </c>
      <c r="D102" s="186"/>
      <c r="E102" s="147"/>
      <c r="F102" s="147"/>
      <c r="G102" s="147"/>
      <c r="H102" s="147"/>
      <c r="I102" s="147"/>
      <c r="J102" s="147"/>
      <c r="K102" s="147"/>
      <c r="L102" s="147"/>
      <c r="M102" s="147"/>
      <c r="N102" s="147"/>
      <c r="O102" s="147"/>
      <c r="P102" s="147"/>
      <c r="Q102" s="147"/>
      <c r="R102" s="147"/>
      <c r="S102" s="298"/>
      <c r="T102" s="298"/>
      <c r="U102" s="298"/>
      <c r="V102" s="298"/>
      <c r="W102" s="298"/>
      <c r="X102" s="297"/>
      <c r="Y102" s="297"/>
      <c r="Z102" s="298"/>
    </row>
    <row r="103" spans="2:26" x14ac:dyDescent="0.2">
      <c r="B103" s="187" t="s">
        <v>278</v>
      </c>
      <c r="C103" s="146" t="s">
        <v>269</v>
      </c>
      <c r="D103" s="188" t="s">
        <v>269</v>
      </c>
      <c r="E103" s="146" t="s">
        <v>269</v>
      </c>
      <c r="F103" s="146" t="s">
        <v>269</v>
      </c>
      <c r="G103" s="146" t="s">
        <v>269</v>
      </c>
      <c r="H103" s="146" t="s">
        <v>269</v>
      </c>
      <c r="I103" s="146" t="s">
        <v>269</v>
      </c>
      <c r="J103" s="146" t="s">
        <v>269</v>
      </c>
      <c r="K103" s="146" t="s">
        <v>269</v>
      </c>
      <c r="L103" s="146" t="s">
        <v>269</v>
      </c>
      <c r="M103" s="146" t="s">
        <v>269</v>
      </c>
      <c r="N103" s="146" t="s">
        <v>269</v>
      </c>
      <c r="O103" s="146" t="s">
        <v>269</v>
      </c>
      <c r="P103" s="146" t="s">
        <v>269</v>
      </c>
      <c r="Q103" s="146" t="s">
        <v>269</v>
      </c>
      <c r="R103" s="146" t="s">
        <v>269</v>
      </c>
      <c r="S103" s="298"/>
      <c r="T103" s="298"/>
      <c r="U103" s="298"/>
      <c r="V103" s="298"/>
      <c r="W103" s="298"/>
      <c r="X103" s="297"/>
      <c r="Y103" s="297"/>
      <c r="Z103" s="298"/>
    </row>
    <row r="104" spans="2:26" ht="13.15" x14ac:dyDescent="0.25">
      <c r="S104" s="85"/>
      <c r="T104" s="85"/>
      <c r="U104" s="85"/>
      <c r="V104" s="85"/>
      <c r="W104" s="85"/>
      <c r="X104" s="85"/>
      <c r="Y104" s="85"/>
      <c r="Z104" s="85"/>
    </row>
    <row r="105" spans="2:26" ht="13.15" x14ac:dyDescent="0.25">
      <c r="S105" s="85"/>
      <c r="T105" s="85"/>
      <c r="U105" s="85"/>
      <c r="V105" s="85"/>
      <c r="W105" s="85"/>
      <c r="X105" s="85"/>
      <c r="Y105" s="85"/>
      <c r="Z105" s="85"/>
    </row>
    <row r="106" spans="2:26" ht="12.75" customHeight="1" x14ac:dyDescent="0.2">
      <c r="B106" s="333" t="s">
        <v>303</v>
      </c>
      <c r="C106" s="333"/>
      <c r="D106" s="303" t="s">
        <v>2</v>
      </c>
      <c r="E106" s="303" t="s">
        <v>3</v>
      </c>
      <c r="F106" s="303" t="s">
        <v>4</v>
      </c>
      <c r="G106" s="303"/>
      <c r="H106" s="303"/>
      <c r="I106" s="303"/>
      <c r="J106" s="303"/>
      <c r="K106" s="303"/>
      <c r="L106" s="303"/>
      <c r="M106" s="303"/>
      <c r="N106" s="303" t="s">
        <v>5</v>
      </c>
      <c r="O106" s="303"/>
      <c r="P106" s="303"/>
      <c r="Q106" s="303"/>
      <c r="R106" s="303"/>
      <c r="S106" s="300" t="s">
        <v>273</v>
      </c>
      <c r="T106" s="300" t="s">
        <v>309</v>
      </c>
      <c r="U106" s="300" t="s">
        <v>265</v>
      </c>
      <c r="V106" s="302" t="s">
        <v>310</v>
      </c>
    </row>
    <row r="107" spans="2:26" ht="25.5" x14ac:dyDescent="0.2">
      <c r="B107" s="333"/>
      <c r="C107" s="333"/>
      <c r="D107" s="303"/>
      <c r="E107" s="303"/>
      <c r="F107" s="78" t="s">
        <v>7</v>
      </c>
      <c r="G107" s="78" t="s">
        <v>8</v>
      </c>
      <c r="H107" s="78" t="s">
        <v>9</v>
      </c>
      <c r="I107" s="78" t="s">
        <v>10</v>
      </c>
      <c r="J107" s="78" t="s">
        <v>11</v>
      </c>
      <c r="K107" s="78" t="s">
        <v>12</v>
      </c>
      <c r="L107" s="78" t="s">
        <v>13</v>
      </c>
      <c r="M107" s="78" t="s">
        <v>14</v>
      </c>
      <c r="N107" s="78" t="s">
        <v>15</v>
      </c>
      <c r="O107" s="78" t="s">
        <v>16</v>
      </c>
      <c r="P107" s="78" t="s">
        <v>17</v>
      </c>
      <c r="Q107" s="78" t="s">
        <v>18</v>
      </c>
      <c r="R107" s="78" t="s">
        <v>19</v>
      </c>
      <c r="S107" s="301"/>
      <c r="T107" s="301"/>
      <c r="U107" s="301"/>
      <c r="V107" s="302"/>
    </row>
    <row r="108" spans="2:26" ht="13.15" x14ac:dyDescent="0.25">
      <c r="B108" s="299" t="str">
        <f>B89</f>
        <v>Measure 1</v>
      </c>
      <c r="C108" s="299"/>
      <c r="D108" s="242">
        <f>IF($C$91="NO",D82*D89*D90,D82*D89)</f>
        <v>0</v>
      </c>
      <c r="E108" s="242">
        <f t="shared" ref="E108:R108" si="1">IF($C$91="NO",E82*E89*E90,E82*E89)</f>
        <v>0</v>
      </c>
      <c r="F108" s="242">
        <f t="shared" si="1"/>
        <v>0</v>
      </c>
      <c r="G108" s="242">
        <f t="shared" si="1"/>
        <v>0</v>
      </c>
      <c r="H108" s="242">
        <f t="shared" si="1"/>
        <v>0</v>
      </c>
      <c r="I108" s="242">
        <f t="shared" si="1"/>
        <v>0</v>
      </c>
      <c r="J108" s="242">
        <f t="shared" si="1"/>
        <v>0</v>
      </c>
      <c r="K108" s="242">
        <f t="shared" si="1"/>
        <v>0</v>
      </c>
      <c r="L108" s="242">
        <f t="shared" si="1"/>
        <v>0</v>
      </c>
      <c r="M108" s="242">
        <f t="shared" si="1"/>
        <v>0</v>
      </c>
      <c r="N108" s="242">
        <f t="shared" si="1"/>
        <v>0</v>
      </c>
      <c r="O108" s="242">
        <f t="shared" si="1"/>
        <v>0</v>
      </c>
      <c r="P108" s="242">
        <f t="shared" si="1"/>
        <v>0</v>
      </c>
      <c r="Q108" s="242">
        <f t="shared" si="1"/>
        <v>0</v>
      </c>
      <c r="R108" s="242">
        <f t="shared" si="1"/>
        <v>0</v>
      </c>
      <c r="S108" s="168">
        <f>SUM(D108:R108)-SUM(D117:R117)</f>
        <v>0</v>
      </c>
      <c r="T108" s="242">
        <f>SUMPRODUCT(D108:R108,'Emission factors'!$D$6:$R$6)-SUMPRODUCT(D117:R117,'Emission factors'!$D$6:$R$6)</f>
        <v>0</v>
      </c>
      <c r="U108" s="168">
        <f>SUM(N117:R117)</f>
        <v>0</v>
      </c>
      <c r="V108" s="168">
        <f>IF(S89=0,0,S89/T108)</f>
        <v>0</v>
      </c>
    </row>
    <row r="109" spans="2:26" ht="13.15" x14ac:dyDescent="0.25">
      <c r="B109" s="299" t="str">
        <f>B92</f>
        <v>Measure 2</v>
      </c>
      <c r="C109" s="299"/>
      <c r="D109" s="242">
        <f>IF($C$94="NO",D82*D92*D93,D82*D92)</f>
        <v>0</v>
      </c>
      <c r="E109" s="242">
        <f t="shared" ref="E109:R109" si="2">IF($C$94="NO",E82*E92*E93,E82*E92)</f>
        <v>0</v>
      </c>
      <c r="F109" s="242">
        <f t="shared" si="2"/>
        <v>0</v>
      </c>
      <c r="G109" s="242">
        <f t="shared" si="2"/>
        <v>0</v>
      </c>
      <c r="H109" s="242">
        <f t="shared" si="2"/>
        <v>0</v>
      </c>
      <c r="I109" s="242">
        <f t="shared" si="2"/>
        <v>0</v>
      </c>
      <c r="J109" s="242">
        <f t="shared" si="2"/>
        <v>0</v>
      </c>
      <c r="K109" s="242">
        <f t="shared" si="2"/>
        <v>0</v>
      </c>
      <c r="L109" s="242">
        <f t="shared" si="2"/>
        <v>0</v>
      </c>
      <c r="M109" s="242">
        <f t="shared" si="2"/>
        <v>0</v>
      </c>
      <c r="N109" s="242">
        <f t="shared" si="2"/>
        <v>0</v>
      </c>
      <c r="O109" s="242">
        <f t="shared" si="2"/>
        <v>0</v>
      </c>
      <c r="P109" s="242">
        <f t="shared" si="2"/>
        <v>0</v>
      </c>
      <c r="Q109" s="242">
        <f t="shared" si="2"/>
        <v>0</v>
      </c>
      <c r="R109" s="242">
        <f t="shared" si="2"/>
        <v>0</v>
      </c>
      <c r="S109" s="168">
        <f>SUM(D109:R109)-SUM(D118:R118)</f>
        <v>0</v>
      </c>
      <c r="T109" s="242">
        <f>SUMPRODUCT(D109:R109,'Emission factors'!$D$6:$R$6)-SUMPRODUCT(D118:R118,'Emission factors'!$D$6:$R$6)</f>
        <v>0</v>
      </c>
      <c r="U109" s="168">
        <f t="shared" ref="U109:U112" si="3">SUM(N118:R118)</f>
        <v>0</v>
      </c>
      <c r="V109" s="168">
        <f>IF(S92=0,0,S92/T109)</f>
        <v>0</v>
      </c>
    </row>
    <row r="110" spans="2:26" ht="13.15" x14ac:dyDescent="0.25">
      <c r="B110" s="299" t="str">
        <f>B95</f>
        <v>Measure 3</v>
      </c>
      <c r="C110" s="299"/>
      <c r="D110" s="242">
        <f>IF($C$97="NO",D82*D95*D96,D82*D95)</f>
        <v>0</v>
      </c>
      <c r="E110" s="242">
        <f t="shared" ref="E110:R110" si="4">IF($C$97="NO",E82*E95*E96,E82*E95)</f>
        <v>0</v>
      </c>
      <c r="F110" s="242">
        <f t="shared" si="4"/>
        <v>0</v>
      </c>
      <c r="G110" s="242">
        <f t="shared" si="4"/>
        <v>0</v>
      </c>
      <c r="H110" s="242">
        <f t="shared" si="4"/>
        <v>0</v>
      </c>
      <c r="I110" s="242">
        <f t="shared" si="4"/>
        <v>0</v>
      </c>
      <c r="J110" s="242">
        <f t="shared" si="4"/>
        <v>0</v>
      </c>
      <c r="K110" s="242">
        <f t="shared" si="4"/>
        <v>0</v>
      </c>
      <c r="L110" s="242">
        <f t="shared" si="4"/>
        <v>0</v>
      </c>
      <c r="M110" s="242">
        <f t="shared" si="4"/>
        <v>0</v>
      </c>
      <c r="N110" s="242">
        <f t="shared" si="4"/>
        <v>0</v>
      </c>
      <c r="O110" s="242">
        <f t="shared" si="4"/>
        <v>0</v>
      </c>
      <c r="P110" s="242">
        <f t="shared" si="4"/>
        <v>0</v>
      </c>
      <c r="Q110" s="242">
        <f t="shared" si="4"/>
        <v>0</v>
      </c>
      <c r="R110" s="242">
        <f t="shared" si="4"/>
        <v>0</v>
      </c>
      <c r="S110" s="168">
        <f>SUM(D110:R110)-SUM(D119:R119)</f>
        <v>0</v>
      </c>
      <c r="T110" s="242">
        <f>SUMPRODUCT(D110:R110,'Emission factors'!$D$6:$R$6)-SUMPRODUCT(D119:R119,'Emission factors'!$D$6:$R$6)</f>
        <v>0</v>
      </c>
      <c r="U110" s="168">
        <f t="shared" si="3"/>
        <v>0</v>
      </c>
      <c r="V110" s="168">
        <f>IF(S95=0,0,S95/T110)</f>
        <v>0</v>
      </c>
    </row>
    <row r="111" spans="2:26" ht="13.15" x14ac:dyDescent="0.25">
      <c r="B111" s="299" t="str">
        <f>B98</f>
        <v>Measure 4</v>
      </c>
      <c r="C111" s="299"/>
      <c r="D111" s="242">
        <f>IF($C$100="NO",D82*D98*D99,D82*D98)</f>
        <v>0</v>
      </c>
      <c r="E111" s="242">
        <f t="shared" ref="E111:R111" si="5">IF($C$100="NO",E82*E98*E99,E82*E98)</f>
        <v>0</v>
      </c>
      <c r="F111" s="242">
        <f t="shared" si="5"/>
        <v>0</v>
      </c>
      <c r="G111" s="242">
        <f t="shared" si="5"/>
        <v>0</v>
      </c>
      <c r="H111" s="242">
        <f t="shared" si="5"/>
        <v>0</v>
      </c>
      <c r="I111" s="242">
        <f t="shared" si="5"/>
        <v>0</v>
      </c>
      <c r="J111" s="242">
        <f t="shared" si="5"/>
        <v>0</v>
      </c>
      <c r="K111" s="242">
        <f t="shared" si="5"/>
        <v>0</v>
      </c>
      <c r="L111" s="242">
        <f t="shared" si="5"/>
        <v>0</v>
      </c>
      <c r="M111" s="242">
        <f t="shared" si="5"/>
        <v>0</v>
      </c>
      <c r="N111" s="242">
        <f t="shared" si="5"/>
        <v>0</v>
      </c>
      <c r="O111" s="242">
        <f t="shared" si="5"/>
        <v>0</v>
      </c>
      <c r="P111" s="242">
        <f t="shared" si="5"/>
        <v>0</v>
      </c>
      <c r="Q111" s="242">
        <f t="shared" si="5"/>
        <v>0</v>
      </c>
      <c r="R111" s="242">
        <f t="shared" si="5"/>
        <v>0</v>
      </c>
      <c r="S111" s="168">
        <f>SUM(D111:R111)-SUM(D120:R120)</f>
        <v>0</v>
      </c>
      <c r="T111" s="242">
        <f>SUMPRODUCT(D111:R111,'Emission factors'!$D$6:$R$6)-SUMPRODUCT(D120:R120,'Emission factors'!$D$6:$R$6)</f>
        <v>0</v>
      </c>
      <c r="U111" s="168">
        <f t="shared" si="3"/>
        <v>0</v>
      </c>
      <c r="V111" s="168">
        <f>IF(S98=0,0,S98/T111)</f>
        <v>0</v>
      </c>
    </row>
    <row r="112" spans="2:26" ht="13.15" x14ac:dyDescent="0.25">
      <c r="B112" s="299" t="str">
        <f>B101</f>
        <v>Measure 5</v>
      </c>
      <c r="C112" s="299"/>
      <c r="D112" s="242">
        <f>IF($C$103="NO",D82*D101*D102,D82*D101)</f>
        <v>0</v>
      </c>
      <c r="E112" s="242">
        <f t="shared" ref="E112:R112" si="6">IF($C$103="NO",E82*E101*E102,E82*E101)</f>
        <v>0</v>
      </c>
      <c r="F112" s="242">
        <f t="shared" si="6"/>
        <v>0</v>
      </c>
      <c r="G112" s="242">
        <f t="shared" si="6"/>
        <v>0</v>
      </c>
      <c r="H112" s="242">
        <f t="shared" si="6"/>
        <v>0</v>
      </c>
      <c r="I112" s="242">
        <f t="shared" si="6"/>
        <v>0</v>
      </c>
      <c r="J112" s="242">
        <f t="shared" si="6"/>
        <v>0</v>
      </c>
      <c r="K112" s="242">
        <f t="shared" si="6"/>
        <v>0</v>
      </c>
      <c r="L112" s="242">
        <f t="shared" si="6"/>
        <v>0</v>
      </c>
      <c r="M112" s="242">
        <f t="shared" si="6"/>
        <v>0</v>
      </c>
      <c r="N112" s="242">
        <f t="shared" si="6"/>
        <v>0</v>
      </c>
      <c r="O112" s="242">
        <f t="shared" si="6"/>
        <v>0</v>
      </c>
      <c r="P112" s="242">
        <f t="shared" si="6"/>
        <v>0</v>
      </c>
      <c r="Q112" s="242">
        <f t="shared" si="6"/>
        <v>0</v>
      </c>
      <c r="R112" s="242">
        <f t="shared" si="6"/>
        <v>0</v>
      </c>
      <c r="S112" s="168">
        <f>SUM(D112:R112)-SUM(D121:R121)</f>
        <v>0</v>
      </c>
      <c r="T112" s="242">
        <f>SUMPRODUCT(D112:R112,'Emission factors'!$D$6:$R$6)-SUMPRODUCT(D121:R121,'Emission factors'!$D$6:$R$6)</f>
        <v>0</v>
      </c>
      <c r="U112" s="168">
        <f t="shared" si="3"/>
        <v>0</v>
      </c>
      <c r="V112" s="168">
        <f>IF(S101=0,0,S101/T112)</f>
        <v>0</v>
      </c>
    </row>
    <row r="115" spans="2:18" x14ac:dyDescent="0.2">
      <c r="B115" s="333" t="s">
        <v>279</v>
      </c>
      <c r="C115" s="333"/>
      <c r="D115" s="303" t="s">
        <v>2</v>
      </c>
      <c r="E115" s="303" t="s">
        <v>3</v>
      </c>
      <c r="F115" s="303" t="s">
        <v>4</v>
      </c>
      <c r="G115" s="303"/>
      <c r="H115" s="303"/>
      <c r="I115" s="303"/>
      <c r="J115" s="303"/>
      <c r="K115" s="303"/>
      <c r="L115" s="303"/>
      <c r="M115" s="303"/>
      <c r="N115" s="303" t="s">
        <v>5</v>
      </c>
      <c r="O115" s="303"/>
      <c r="P115" s="303"/>
      <c r="Q115" s="303"/>
      <c r="R115" s="303"/>
    </row>
    <row r="116" spans="2:18" ht="25.5" x14ac:dyDescent="0.2">
      <c r="B116" s="333"/>
      <c r="C116" s="333"/>
      <c r="D116" s="303"/>
      <c r="E116" s="303"/>
      <c r="F116" s="78" t="s">
        <v>7</v>
      </c>
      <c r="G116" s="78" t="s">
        <v>8</v>
      </c>
      <c r="H116" s="78" t="s">
        <v>9</v>
      </c>
      <c r="I116" s="78" t="s">
        <v>10</v>
      </c>
      <c r="J116" s="78" t="s">
        <v>11</v>
      </c>
      <c r="K116" s="78" t="s">
        <v>12</v>
      </c>
      <c r="L116" s="78" t="s">
        <v>13</v>
      </c>
      <c r="M116" s="78" t="s">
        <v>14</v>
      </c>
      <c r="N116" s="78" t="s">
        <v>15</v>
      </c>
      <c r="O116" s="78" t="s">
        <v>16</v>
      </c>
      <c r="P116" s="78" t="s">
        <v>17</v>
      </c>
      <c r="Q116" s="78" t="s">
        <v>18</v>
      </c>
      <c r="R116" s="78" t="s">
        <v>19</v>
      </c>
    </row>
    <row r="117" spans="2:18" ht="13.15" x14ac:dyDescent="0.25">
      <c r="B117" s="299" t="str">
        <f>B108</f>
        <v>Measure 1</v>
      </c>
      <c r="C117" s="299"/>
      <c r="D117" s="242">
        <f t="shared" ref="D117:R117" si="7">IF(D91="NO",0,SUMPRODUCT($D$82:$R$82,$D$89:$R$89,$D$123:$R$123)/D123)</f>
        <v>0</v>
      </c>
      <c r="E117" s="242">
        <f t="shared" si="7"/>
        <v>0</v>
      </c>
      <c r="F117" s="242">
        <f t="shared" si="7"/>
        <v>0</v>
      </c>
      <c r="G117" s="242">
        <f t="shared" si="7"/>
        <v>0</v>
      </c>
      <c r="H117" s="242">
        <f t="shared" si="7"/>
        <v>0</v>
      </c>
      <c r="I117" s="242">
        <f t="shared" si="7"/>
        <v>0</v>
      </c>
      <c r="J117" s="242">
        <f t="shared" si="7"/>
        <v>0</v>
      </c>
      <c r="K117" s="242">
        <f t="shared" si="7"/>
        <v>0</v>
      </c>
      <c r="L117" s="242">
        <f t="shared" si="7"/>
        <v>0</v>
      </c>
      <c r="M117" s="242">
        <f t="shared" si="7"/>
        <v>0</v>
      </c>
      <c r="N117" s="242">
        <f t="shared" si="7"/>
        <v>0</v>
      </c>
      <c r="O117" s="242">
        <f t="shared" si="7"/>
        <v>0</v>
      </c>
      <c r="P117" s="242">
        <f t="shared" si="7"/>
        <v>0</v>
      </c>
      <c r="Q117" s="242">
        <f t="shared" si="7"/>
        <v>0</v>
      </c>
      <c r="R117" s="242">
        <f t="shared" si="7"/>
        <v>0</v>
      </c>
    </row>
    <row r="118" spans="2:18" ht="13.15" x14ac:dyDescent="0.25">
      <c r="B118" s="299" t="str">
        <f t="shared" ref="B118:B121" si="8">B109</f>
        <v>Measure 2</v>
      </c>
      <c r="C118" s="299"/>
      <c r="D118" s="242">
        <f t="shared" ref="D118:R118" si="9">IF(D94="NO",0,SUMPRODUCT($D$82:$R$82,$D$92:$R$92,$D$123:$R$123)/D123)</f>
        <v>0</v>
      </c>
      <c r="E118" s="242">
        <f t="shared" si="9"/>
        <v>0</v>
      </c>
      <c r="F118" s="242">
        <f t="shared" si="9"/>
        <v>0</v>
      </c>
      <c r="G118" s="242">
        <f t="shared" si="9"/>
        <v>0</v>
      </c>
      <c r="H118" s="242">
        <f t="shared" si="9"/>
        <v>0</v>
      </c>
      <c r="I118" s="242">
        <f t="shared" si="9"/>
        <v>0</v>
      </c>
      <c r="J118" s="242">
        <f t="shared" si="9"/>
        <v>0</v>
      </c>
      <c r="K118" s="242">
        <f t="shared" si="9"/>
        <v>0</v>
      </c>
      <c r="L118" s="242">
        <f t="shared" si="9"/>
        <v>0</v>
      </c>
      <c r="M118" s="242">
        <f t="shared" si="9"/>
        <v>0</v>
      </c>
      <c r="N118" s="242">
        <f t="shared" si="9"/>
        <v>0</v>
      </c>
      <c r="O118" s="242">
        <f t="shared" si="9"/>
        <v>0</v>
      </c>
      <c r="P118" s="242">
        <f t="shared" si="9"/>
        <v>0</v>
      </c>
      <c r="Q118" s="242">
        <f t="shared" si="9"/>
        <v>0</v>
      </c>
      <c r="R118" s="242">
        <f t="shared" si="9"/>
        <v>0</v>
      </c>
    </row>
    <row r="119" spans="2:18" ht="13.15" x14ac:dyDescent="0.25">
      <c r="B119" s="299" t="str">
        <f t="shared" si="8"/>
        <v>Measure 3</v>
      </c>
      <c r="C119" s="299"/>
      <c r="D119" s="242">
        <f t="shared" ref="D119:R119" si="10">IF(D97="NO",0,SUMPRODUCT($D$82:$R$82,$D$95:$R$95,$D$123:$R$123)/D123)</f>
        <v>0</v>
      </c>
      <c r="E119" s="242">
        <f t="shared" si="10"/>
        <v>0</v>
      </c>
      <c r="F119" s="242">
        <f t="shared" si="10"/>
        <v>0</v>
      </c>
      <c r="G119" s="242">
        <f t="shared" si="10"/>
        <v>0</v>
      </c>
      <c r="H119" s="242">
        <f t="shared" si="10"/>
        <v>0</v>
      </c>
      <c r="I119" s="242">
        <f t="shared" si="10"/>
        <v>0</v>
      </c>
      <c r="J119" s="242">
        <f t="shared" si="10"/>
        <v>0</v>
      </c>
      <c r="K119" s="242">
        <f t="shared" si="10"/>
        <v>0</v>
      </c>
      <c r="L119" s="242">
        <f t="shared" si="10"/>
        <v>0</v>
      </c>
      <c r="M119" s="242">
        <f t="shared" si="10"/>
        <v>0</v>
      </c>
      <c r="N119" s="242">
        <f t="shared" si="10"/>
        <v>0</v>
      </c>
      <c r="O119" s="242">
        <f t="shared" si="10"/>
        <v>0</v>
      </c>
      <c r="P119" s="242">
        <f t="shared" si="10"/>
        <v>0</v>
      </c>
      <c r="Q119" s="242">
        <f t="shared" si="10"/>
        <v>0</v>
      </c>
      <c r="R119" s="242">
        <f t="shared" si="10"/>
        <v>0</v>
      </c>
    </row>
    <row r="120" spans="2:18" ht="13.15" x14ac:dyDescent="0.25">
      <c r="B120" s="299" t="str">
        <f t="shared" si="8"/>
        <v>Measure 4</v>
      </c>
      <c r="C120" s="299"/>
      <c r="D120" s="242">
        <f t="shared" ref="D120:R120" si="11">IF(D100="NO",0,SUMPRODUCT($D$82:$R$82,$D$98:$R$98,$D$123:$R$123)/D123)</f>
        <v>0</v>
      </c>
      <c r="E120" s="242">
        <f t="shared" si="11"/>
        <v>0</v>
      </c>
      <c r="F120" s="242">
        <f t="shared" si="11"/>
        <v>0</v>
      </c>
      <c r="G120" s="242">
        <f t="shared" si="11"/>
        <v>0</v>
      </c>
      <c r="H120" s="242">
        <f t="shared" si="11"/>
        <v>0</v>
      </c>
      <c r="I120" s="242">
        <f t="shared" si="11"/>
        <v>0</v>
      </c>
      <c r="J120" s="242">
        <f t="shared" si="11"/>
        <v>0</v>
      </c>
      <c r="K120" s="242">
        <f t="shared" si="11"/>
        <v>0</v>
      </c>
      <c r="L120" s="242">
        <f t="shared" si="11"/>
        <v>0</v>
      </c>
      <c r="M120" s="242">
        <f t="shared" si="11"/>
        <v>0</v>
      </c>
      <c r="N120" s="242">
        <f t="shared" si="11"/>
        <v>0</v>
      </c>
      <c r="O120" s="242">
        <f t="shared" si="11"/>
        <v>0</v>
      </c>
      <c r="P120" s="242">
        <f t="shared" si="11"/>
        <v>0</v>
      </c>
      <c r="Q120" s="242">
        <f t="shared" si="11"/>
        <v>0</v>
      </c>
      <c r="R120" s="242">
        <f t="shared" si="11"/>
        <v>0</v>
      </c>
    </row>
    <row r="121" spans="2:18" ht="13.15" x14ac:dyDescent="0.25">
      <c r="B121" s="299" t="str">
        <f t="shared" si="8"/>
        <v>Measure 5</v>
      </c>
      <c r="C121" s="299"/>
      <c r="D121" s="242">
        <f t="shared" ref="D121:R121" si="12">IF(D103="NO",0,SUMPRODUCT($D$82:$R$82,$D$101:$R$101,$D$123:$R$123)/D123)</f>
        <v>0</v>
      </c>
      <c r="E121" s="242">
        <f t="shared" si="12"/>
        <v>0</v>
      </c>
      <c r="F121" s="242">
        <f t="shared" si="12"/>
        <v>0</v>
      </c>
      <c r="G121" s="242">
        <f t="shared" si="12"/>
        <v>0</v>
      </c>
      <c r="H121" s="242">
        <f t="shared" si="12"/>
        <v>0</v>
      </c>
      <c r="I121" s="242">
        <f t="shared" si="12"/>
        <v>0</v>
      </c>
      <c r="J121" s="242">
        <f t="shared" si="12"/>
        <v>0</v>
      </c>
      <c r="K121" s="242">
        <f t="shared" si="12"/>
        <v>0</v>
      </c>
      <c r="L121" s="242">
        <f t="shared" si="12"/>
        <v>0</v>
      </c>
      <c r="M121" s="242">
        <f t="shared" si="12"/>
        <v>0</v>
      </c>
      <c r="N121" s="242">
        <f t="shared" si="12"/>
        <v>0</v>
      </c>
      <c r="O121" s="242">
        <f t="shared" si="12"/>
        <v>0</v>
      </c>
      <c r="P121" s="242">
        <f t="shared" si="12"/>
        <v>0</v>
      </c>
      <c r="Q121" s="242">
        <f t="shared" si="12"/>
        <v>0</v>
      </c>
      <c r="R121" s="242">
        <f t="shared" si="12"/>
        <v>0</v>
      </c>
    </row>
    <row r="123" spans="2:18" ht="13.15" x14ac:dyDescent="0.25">
      <c r="B123" s="334" t="s">
        <v>264</v>
      </c>
      <c r="C123" s="334"/>
      <c r="D123" s="147">
        <v>1</v>
      </c>
      <c r="E123" s="147">
        <v>1</v>
      </c>
      <c r="F123" s="147">
        <v>0.95</v>
      </c>
      <c r="G123" s="147">
        <v>0.85</v>
      </c>
      <c r="H123" s="147">
        <v>0.85</v>
      </c>
      <c r="I123" s="147">
        <v>0.85</v>
      </c>
      <c r="J123" s="147">
        <v>0.85</v>
      </c>
      <c r="K123" s="147">
        <v>0.35</v>
      </c>
      <c r="L123" s="147">
        <v>0.35</v>
      </c>
      <c r="M123" s="147">
        <v>0.35</v>
      </c>
      <c r="N123" s="147">
        <v>0.35</v>
      </c>
      <c r="O123" s="147">
        <v>0.35</v>
      </c>
      <c r="P123" s="147">
        <v>0.45</v>
      </c>
      <c r="Q123" s="147">
        <v>1</v>
      </c>
      <c r="R123" s="147">
        <v>1</v>
      </c>
    </row>
    <row r="126" spans="2:18" x14ac:dyDescent="0.2">
      <c r="B126" s="331" t="s">
        <v>304</v>
      </c>
      <c r="C126" s="331"/>
      <c r="D126" s="332" t="s">
        <v>2</v>
      </c>
      <c r="E126" s="332" t="s">
        <v>3</v>
      </c>
      <c r="F126" s="332" t="s">
        <v>4</v>
      </c>
      <c r="G126" s="332"/>
      <c r="H126" s="332"/>
      <c r="I126" s="332"/>
      <c r="J126" s="332"/>
      <c r="K126" s="332"/>
      <c r="L126" s="332"/>
      <c r="M126" s="332"/>
      <c r="N126" s="332" t="s">
        <v>5</v>
      </c>
      <c r="O126" s="332"/>
      <c r="P126" s="332"/>
      <c r="Q126" s="332"/>
      <c r="R126" s="332"/>
    </row>
    <row r="127" spans="2:18" ht="25.5" x14ac:dyDescent="0.2">
      <c r="B127" s="331"/>
      <c r="C127" s="331"/>
      <c r="D127" s="332"/>
      <c r="E127" s="332"/>
      <c r="F127" s="243" t="s">
        <v>7</v>
      </c>
      <c r="G127" s="243" t="s">
        <v>8</v>
      </c>
      <c r="H127" s="243" t="s">
        <v>9</v>
      </c>
      <c r="I127" s="243" t="s">
        <v>10</v>
      </c>
      <c r="J127" s="243" t="s">
        <v>11</v>
      </c>
      <c r="K127" s="243" t="s">
        <v>12</v>
      </c>
      <c r="L127" s="243" t="s">
        <v>13</v>
      </c>
      <c r="M127" s="243" t="s">
        <v>14</v>
      </c>
      <c r="N127" s="243" t="s">
        <v>15</v>
      </c>
      <c r="O127" s="243" t="s">
        <v>16</v>
      </c>
      <c r="P127" s="243" t="s">
        <v>17</v>
      </c>
      <c r="Q127" s="243" t="s">
        <v>18</v>
      </c>
      <c r="R127" s="243" t="s">
        <v>19</v>
      </c>
    </row>
    <row r="128" spans="2:18" ht="13.15" x14ac:dyDescent="0.25">
      <c r="B128" s="337" t="s">
        <v>6</v>
      </c>
      <c r="C128" s="337"/>
      <c r="D128" s="242">
        <f>SUM(D108:D112)-SUM(D117:D121)</f>
        <v>0</v>
      </c>
      <c r="E128" s="242">
        <f t="shared" ref="E128:R128" si="13">SUM(E108:E112)-SUM(E117:E121)</f>
        <v>0</v>
      </c>
      <c r="F128" s="242">
        <f t="shared" si="13"/>
        <v>0</v>
      </c>
      <c r="G128" s="242">
        <f t="shared" si="13"/>
        <v>0</v>
      </c>
      <c r="H128" s="242">
        <f t="shared" si="13"/>
        <v>0</v>
      </c>
      <c r="I128" s="242">
        <f t="shared" si="13"/>
        <v>0</v>
      </c>
      <c r="J128" s="242">
        <f t="shared" si="13"/>
        <v>0</v>
      </c>
      <c r="K128" s="242">
        <f t="shared" si="13"/>
        <v>0</v>
      </c>
      <c r="L128" s="242">
        <f t="shared" si="13"/>
        <v>0</v>
      </c>
      <c r="M128" s="242">
        <f t="shared" si="13"/>
        <v>0</v>
      </c>
      <c r="N128" s="242">
        <f t="shared" si="13"/>
        <v>0</v>
      </c>
      <c r="O128" s="242">
        <f t="shared" si="13"/>
        <v>0</v>
      </c>
      <c r="P128" s="242">
        <f t="shared" si="13"/>
        <v>0</v>
      </c>
      <c r="Q128" s="242">
        <f t="shared" si="13"/>
        <v>0</v>
      </c>
      <c r="R128" s="242">
        <f t="shared" si="13"/>
        <v>0</v>
      </c>
    </row>
    <row r="1000" spans="1:6" x14ac:dyDescent="0.2">
      <c r="A1000" s="158" t="s">
        <v>312</v>
      </c>
      <c r="B1000" s="158" t="s">
        <v>313</v>
      </c>
      <c r="C1000" s="158" t="s">
        <v>314</v>
      </c>
      <c r="D1000" s="158">
        <v>1990</v>
      </c>
      <c r="E1000" s="158">
        <v>2000</v>
      </c>
      <c r="F1000" s="158" t="s">
        <v>315</v>
      </c>
    </row>
    <row r="1001" spans="1:6" x14ac:dyDescent="0.2">
      <c r="A1001" s="158" t="s">
        <v>316</v>
      </c>
      <c r="B1001" s="158" t="s">
        <v>317</v>
      </c>
      <c r="C1001" s="158" t="s">
        <v>318</v>
      </c>
      <c r="D1001" s="158">
        <v>1991</v>
      </c>
      <c r="E1001" s="158">
        <v>2001</v>
      </c>
      <c r="F1001" s="158" t="s">
        <v>319</v>
      </c>
    </row>
    <row r="1002" spans="1:6" x14ac:dyDescent="0.2">
      <c r="A1002" s="158" t="s">
        <v>320</v>
      </c>
      <c r="B1002" s="158" t="s">
        <v>321</v>
      </c>
      <c r="C1002" s="158" t="s">
        <v>322</v>
      </c>
      <c r="D1002" s="158">
        <v>1992</v>
      </c>
      <c r="E1002" s="158">
        <v>2002</v>
      </c>
      <c r="F1002" s="158" t="s">
        <v>323</v>
      </c>
    </row>
    <row r="1003" spans="1:6" x14ac:dyDescent="0.2">
      <c r="A1003" s="158" t="s">
        <v>324</v>
      </c>
      <c r="B1003" s="158" t="s">
        <v>325</v>
      </c>
      <c r="C1003" s="158" t="s">
        <v>326</v>
      </c>
      <c r="D1003" s="158">
        <v>1993</v>
      </c>
      <c r="E1003" s="158">
        <v>2003</v>
      </c>
      <c r="F1003" s="158" t="s">
        <v>327</v>
      </c>
    </row>
    <row r="1004" spans="1:6" x14ac:dyDescent="0.2">
      <c r="A1004" s="158" t="s">
        <v>328</v>
      </c>
      <c r="B1004" s="158" t="s">
        <v>329</v>
      </c>
      <c r="C1004" s="158"/>
      <c r="D1004" s="158">
        <v>1994</v>
      </c>
      <c r="E1004" s="158">
        <v>2004</v>
      </c>
      <c r="F1004" s="158" t="s">
        <v>330</v>
      </c>
    </row>
    <row r="1005" spans="1:6" x14ac:dyDescent="0.2">
      <c r="A1005" s="158" t="s">
        <v>331</v>
      </c>
      <c r="B1005" s="158" t="s">
        <v>332</v>
      </c>
      <c r="C1005" s="158"/>
      <c r="D1005" s="158">
        <v>1995</v>
      </c>
      <c r="E1005" s="158">
        <v>2005</v>
      </c>
      <c r="F1005" s="158"/>
    </row>
    <row r="1006" spans="1:6" x14ac:dyDescent="0.2">
      <c r="A1006" s="158" t="s">
        <v>333</v>
      </c>
      <c r="B1006" s="158" t="s">
        <v>334</v>
      </c>
      <c r="C1006" s="158"/>
      <c r="D1006" s="158">
        <v>1996</v>
      </c>
      <c r="E1006" s="158">
        <v>2006</v>
      </c>
      <c r="F1006" s="158"/>
    </row>
    <row r="1007" spans="1:6" x14ac:dyDescent="0.2">
      <c r="A1007" s="158" t="s">
        <v>335</v>
      </c>
      <c r="B1007" s="158" t="s">
        <v>336</v>
      </c>
      <c r="C1007" s="158"/>
      <c r="D1007" s="158">
        <v>1997</v>
      </c>
      <c r="E1007" s="158">
        <v>2007</v>
      </c>
      <c r="F1007" s="158"/>
    </row>
    <row r="1008" spans="1:6" x14ac:dyDescent="0.2">
      <c r="A1008" s="158" t="s">
        <v>192</v>
      </c>
      <c r="B1008" s="158" t="s">
        <v>337</v>
      </c>
      <c r="C1008" s="158"/>
      <c r="D1008" s="158">
        <v>1998</v>
      </c>
      <c r="E1008" s="158">
        <v>2008</v>
      </c>
      <c r="F1008" s="158"/>
    </row>
    <row r="1009" spans="1:6" x14ac:dyDescent="0.2">
      <c r="A1009" s="158"/>
      <c r="B1009" s="158" t="s">
        <v>338</v>
      </c>
      <c r="C1009" s="158"/>
      <c r="D1009" s="158">
        <v>1999</v>
      </c>
      <c r="E1009" s="158">
        <v>2009</v>
      </c>
      <c r="F1009" s="158"/>
    </row>
    <row r="1010" spans="1:6" x14ac:dyDescent="0.2">
      <c r="A1010" s="158"/>
      <c r="B1010" s="158" t="s">
        <v>339</v>
      </c>
      <c r="C1010" s="158"/>
      <c r="D1010" s="158">
        <v>2000</v>
      </c>
      <c r="E1010" s="158">
        <v>2010</v>
      </c>
      <c r="F1010" s="158"/>
    </row>
    <row r="1011" spans="1:6" x14ac:dyDescent="0.2">
      <c r="A1011" s="158"/>
      <c r="B1011" s="158" t="s">
        <v>192</v>
      </c>
      <c r="C1011" s="158"/>
      <c r="D1011" s="158">
        <v>2001</v>
      </c>
      <c r="E1011" s="158">
        <v>2011</v>
      </c>
      <c r="F1011" s="158"/>
    </row>
    <row r="1012" spans="1:6" x14ac:dyDescent="0.2">
      <c r="A1012" s="158"/>
      <c r="B1012" s="158"/>
      <c r="C1012" s="158"/>
      <c r="D1012" s="158">
        <v>2002</v>
      </c>
      <c r="E1012" s="158">
        <v>2012</v>
      </c>
      <c r="F1012" s="158"/>
    </row>
    <row r="1013" spans="1:6" x14ac:dyDescent="0.2">
      <c r="A1013" s="158"/>
      <c r="B1013" s="158"/>
      <c r="C1013" s="158"/>
      <c r="D1013" s="158">
        <v>2003</v>
      </c>
      <c r="E1013" s="158">
        <v>2013</v>
      </c>
      <c r="F1013" s="158"/>
    </row>
    <row r="1014" spans="1:6" x14ac:dyDescent="0.2">
      <c r="A1014" s="158"/>
      <c r="B1014" s="158"/>
      <c r="C1014" s="158"/>
      <c r="D1014" s="158">
        <v>2004</v>
      </c>
      <c r="E1014" s="158">
        <v>2014</v>
      </c>
      <c r="F1014" s="158"/>
    </row>
    <row r="1015" spans="1:6" x14ac:dyDescent="0.2">
      <c r="A1015" s="158"/>
      <c r="B1015" s="158"/>
      <c r="C1015" s="158"/>
      <c r="D1015" s="158">
        <v>2005</v>
      </c>
      <c r="E1015" s="158">
        <v>2015</v>
      </c>
      <c r="F1015" s="158"/>
    </row>
    <row r="1016" spans="1:6" x14ac:dyDescent="0.2">
      <c r="A1016" s="158"/>
      <c r="B1016" s="158"/>
      <c r="C1016" s="158"/>
      <c r="D1016" s="158">
        <v>2006</v>
      </c>
      <c r="E1016" s="158">
        <v>2016</v>
      </c>
      <c r="F1016" s="158"/>
    </row>
    <row r="1017" spans="1:6" x14ac:dyDescent="0.2">
      <c r="A1017" s="158"/>
      <c r="B1017" s="158"/>
      <c r="C1017" s="158"/>
      <c r="D1017" s="158">
        <v>2007</v>
      </c>
      <c r="E1017" s="158">
        <v>2017</v>
      </c>
      <c r="F1017" s="158"/>
    </row>
    <row r="1018" spans="1:6" x14ac:dyDescent="0.2">
      <c r="A1018" s="158"/>
      <c r="B1018" s="158"/>
      <c r="C1018" s="158"/>
      <c r="D1018" s="158">
        <v>2008</v>
      </c>
      <c r="E1018" s="158">
        <v>2018</v>
      </c>
      <c r="F1018" s="158"/>
    </row>
    <row r="1019" spans="1:6" x14ac:dyDescent="0.2">
      <c r="A1019" s="158"/>
      <c r="B1019" s="158"/>
      <c r="C1019" s="158"/>
      <c r="D1019" s="158">
        <v>2009</v>
      </c>
      <c r="E1019" s="158">
        <v>2019</v>
      </c>
      <c r="F1019" s="158"/>
    </row>
    <row r="1020" spans="1:6" x14ac:dyDescent="0.2">
      <c r="A1020" s="158"/>
      <c r="B1020" s="158"/>
      <c r="C1020" s="158"/>
      <c r="D1020" s="158">
        <v>2010</v>
      </c>
      <c r="E1020" s="158">
        <v>2020</v>
      </c>
      <c r="F1020" s="158"/>
    </row>
    <row r="1021" spans="1:6" x14ac:dyDescent="0.2">
      <c r="A1021" s="158"/>
      <c r="B1021" s="158"/>
      <c r="C1021" s="158"/>
      <c r="D1021" s="158">
        <v>2011</v>
      </c>
      <c r="E1021" s="158">
        <v>2021</v>
      </c>
      <c r="F1021" s="158"/>
    </row>
    <row r="1022" spans="1:6" x14ac:dyDescent="0.2">
      <c r="A1022" s="158"/>
      <c r="B1022" s="158"/>
      <c r="C1022" s="158"/>
      <c r="D1022" s="158">
        <v>2012</v>
      </c>
      <c r="E1022" s="158">
        <v>2022</v>
      </c>
      <c r="F1022" s="158"/>
    </row>
    <row r="1023" spans="1:6" x14ac:dyDescent="0.2">
      <c r="A1023" s="158"/>
      <c r="B1023" s="158"/>
      <c r="C1023" s="158"/>
      <c r="D1023" s="158">
        <v>2013</v>
      </c>
      <c r="E1023" s="158">
        <v>2023</v>
      </c>
      <c r="F1023" s="158"/>
    </row>
    <row r="1024" spans="1:6" x14ac:dyDescent="0.2">
      <c r="A1024" s="158"/>
      <c r="B1024" s="158"/>
      <c r="C1024" s="158"/>
      <c r="D1024" s="158">
        <v>2014</v>
      </c>
      <c r="E1024" s="158">
        <v>2024</v>
      </c>
      <c r="F1024" s="158"/>
    </row>
    <row r="1025" spans="1:6" x14ac:dyDescent="0.2">
      <c r="A1025" s="158"/>
      <c r="B1025" s="158"/>
      <c r="C1025" s="158"/>
      <c r="D1025" s="158">
        <v>2015</v>
      </c>
      <c r="E1025" s="158">
        <v>2025</v>
      </c>
      <c r="F1025" s="158"/>
    </row>
    <row r="1026" spans="1:6" x14ac:dyDescent="0.2">
      <c r="A1026" s="158"/>
      <c r="B1026" s="158"/>
      <c r="C1026" s="158"/>
      <c r="D1026" s="158">
        <v>2016</v>
      </c>
      <c r="E1026" s="158">
        <v>2026</v>
      </c>
      <c r="F1026" s="158"/>
    </row>
    <row r="1027" spans="1:6" x14ac:dyDescent="0.2">
      <c r="A1027" s="158"/>
      <c r="B1027" s="158"/>
      <c r="C1027" s="158"/>
      <c r="D1027" s="158">
        <v>2017</v>
      </c>
      <c r="E1027" s="158">
        <v>2027</v>
      </c>
      <c r="F1027" s="158"/>
    </row>
    <row r="1028" spans="1:6" x14ac:dyDescent="0.2">
      <c r="A1028" s="158"/>
      <c r="B1028" s="158"/>
      <c r="C1028" s="158"/>
      <c r="D1028" s="158">
        <v>2018</v>
      </c>
      <c r="E1028" s="158">
        <v>2028</v>
      </c>
      <c r="F1028" s="158"/>
    </row>
    <row r="1029" spans="1:6" x14ac:dyDescent="0.2">
      <c r="A1029" s="158"/>
      <c r="B1029" s="158"/>
      <c r="C1029" s="158"/>
      <c r="D1029" s="158">
        <v>2019</v>
      </c>
      <c r="E1029" s="158">
        <v>2029</v>
      </c>
      <c r="F1029" s="158"/>
    </row>
    <row r="1030" spans="1:6" x14ac:dyDescent="0.2">
      <c r="A1030" s="158"/>
      <c r="B1030" s="158"/>
      <c r="C1030" s="158"/>
      <c r="D1030" s="158">
        <v>2020</v>
      </c>
      <c r="E1030" s="158">
        <v>2030</v>
      </c>
      <c r="F1030" s="158"/>
    </row>
    <row r="1031" spans="1:6" x14ac:dyDescent="0.2">
      <c r="A1031" s="158"/>
      <c r="B1031" s="158"/>
      <c r="C1031" s="158"/>
      <c r="D1031" s="158">
        <v>2021</v>
      </c>
      <c r="E1031" s="158">
        <v>2031</v>
      </c>
      <c r="F1031" s="158"/>
    </row>
    <row r="1032" spans="1:6" x14ac:dyDescent="0.2">
      <c r="A1032" s="158"/>
      <c r="B1032" s="158"/>
      <c r="C1032" s="158"/>
      <c r="D1032" s="158">
        <v>2022</v>
      </c>
      <c r="E1032" s="158">
        <v>2032</v>
      </c>
      <c r="F1032" s="158"/>
    </row>
    <row r="1033" spans="1:6" x14ac:dyDescent="0.2">
      <c r="A1033" s="158"/>
      <c r="B1033" s="158"/>
      <c r="C1033" s="158"/>
      <c r="D1033" s="158">
        <v>2023</v>
      </c>
      <c r="E1033" s="158">
        <v>2033</v>
      </c>
      <c r="F1033" s="158"/>
    </row>
    <row r="1034" spans="1:6" x14ac:dyDescent="0.2">
      <c r="A1034" s="158"/>
      <c r="B1034" s="158"/>
      <c r="C1034" s="158"/>
      <c r="D1034" s="158">
        <v>2024</v>
      </c>
      <c r="E1034" s="158">
        <v>2034</v>
      </c>
      <c r="F1034" s="158"/>
    </row>
    <row r="1035" spans="1:6" x14ac:dyDescent="0.2">
      <c r="A1035" s="158"/>
      <c r="B1035" s="158"/>
      <c r="C1035" s="158"/>
      <c r="D1035" s="158">
        <v>2025</v>
      </c>
      <c r="E1035" s="158">
        <v>2035</v>
      </c>
      <c r="F1035" s="158"/>
    </row>
    <row r="1036" spans="1:6" x14ac:dyDescent="0.2">
      <c r="A1036" s="158"/>
      <c r="B1036" s="158"/>
      <c r="C1036" s="158"/>
      <c r="D1036" s="158">
        <v>2026</v>
      </c>
      <c r="E1036" s="158">
        <v>2036</v>
      </c>
      <c r="F1036" s="158"/>
    </row>
    <row r="1037" spans="1:6" x14ac:dyDescent="0.2">
      <c r="A1037" s="158"/>
      <c r="B1037" s="158"/>
      <c r="C1037" s="158"/>
      <c r="D1037" s="158">
        <v>2027</v>
      </c>
      <c r="E1037" s="158">
        <v>2037</v>
      </c>
      <c r="F1037" s="158"/>
    </row>
    <row r="1038" spans="1:6" x14ac:dyDescent="0.2">
      <c r="A1038" s="158"/>
      <c r="B1038" s="158"/>
      <c r="C1038" s="158"/>
      <c r="D1038" s="158">
        <v>2028</v>
      </c>
      <c r="E1038" s="158">
        <v>2038</v>
      </c>
      <c r="F1038" s="158"/>
    </row>
    <row r="1039" spans="1:6" x14ac:dyDescent="0.2">
      <c r="A1039" s="158"/>
      <c r="B1039" s="158"/>
      <c r="C1039" s="158"/>
      <c r="D1039" s="158">
        <v>2029</v>
      </c>
      <c r="E1039" s="158">
        <v>2039</v>
      </c>
      <c r="F1039" s="158"/>
    </row>
    <row r="1040" spans="1:6" x14ac:dyDescent="0.2">
      <c r="A1040" s="158"/>
      <c r="B1040" s="158"/>
      <c r="C1040" s="158"/>
      <c r="D1040" s="158">
        <v>2030</v>
      </c>
      <c r="E1040" s="158">
        <v>2040</v>
      </c>
      <c r="F1040" s="158"/>
    </row>
    <row r="1041" spans="1:6" x14ac:dyDescent="0.2">
      <c r="A1041" s="158"/>
      <c r="B1041" s="158"/>
      <c r="C1041" s="158"/>
      <c r="D1041" s="158"/>
      <c r="E1041" s="158">
        <v>2041</v>
      </c>
      <c r="F1041" s="158"/>
    </row>
    <row r="1042" spans="1:6" x14ac:dyDescent="0.2">
      <c r="A1042" s="158"/>
      <c r="B1042" s="158"/>
      <c r="C1042" s="158"/>
      <c r="D1042" s="158"/>
      <c r="E1042" s="158">
        <v>2042</v>
      </c>
      <c r="F1042" s="158"/>
    </row>
    <row r="1043" spans="1:6" x14ac:dyDescent="0.2">
      <c r="A1043" s="158"/>
      <c r="B1043" s="158"/>
      <c r="C1043" s="158"/>
      <c r="D1043" s="158"/>
      <c r="E1043" s="158">
        <v>2043</v>
      </c>
      <c r="F1043" s="158"/>
    </row>
    <row r="1044" spans="1:6" x14ac:dyDescent="0.2">
      <c r="A1044" s="158"/>
      <c r="B1044" s="158"/>
      <c r="C1044" s="158"/>
      <c r="D1044" s="158"/>
      <c r="E1044" s="158">
        <v>2044</v>
      </c>
      <c r="F1044" s="158"/>
    </row>
    <row r="1045" spans="1:6" x14ac:dyDescent="0.2">
      <c r="A1045" s="158"/>
      <c r="B1045" s="158"/>
      <c r="C1045" s="158"/>
      <c r="D1045" s="158"/>
      <c r="E1045" s="158">
        <v>2045</v>
      </c>
      <c r="F1045" s="158"/>
    </row>
    <row r="1046" spans="1:6" x14ac:dyDescent="0.2">
      <c r="A1046" s="158"/>
      <c r="B1046" s="158"/>
      <c r="C1046" s="158"/>
      <c r="D1046" s="158"/>
      <c r="E1046" s="158">
        <v>2046</v>
      </c>
      <c r="F1046" s="158"/>
    </row>
    <row r="1047" spans="1:6" x14ac:dyDescent="0.2">
      <c r="A1047" s="158"/>
      <c r="B1047" s="158"/>
      <c r="C1047" s="158"/>
      <c r="D1047" s="158"/>
      <c r="E1047" s="158">
        <v>2047</v>
      </c>
      <c r="F1047" s="158"/>
    </row>
    <row r="1048" spans="1:6" x14ac:dyDescent="0.2">
      <c r="A1048" s="158"/>
      <c r="B1048" s="158"/>
      <c r="C1048" s="158"/>
      <c r="D1048" s="158"/>
      <c r="E1048" s="158">
        <v>2048</v>
      </c>
      <c r="F1048" s="158"/>
    </row>
    <row r="1049" spans="1:6" x14ac:dyDescent="0.2">
      <c r="A1049" s="158"/>
      <c r="B1049" s="158"/>
      <c r="C1049" s="158"/>
      <c r="D1049" s="158"/>
      <c r="E1049" s="158">
        <v>2049</v>
      </c>
      <c r="F1049" s="158"/>
    </row>
    <row r="1050" spans="1:6" x14ac:dyDescent="0.2">
      <c r="A1050" s="158"/>
      <c r="B1050" s="158"/>
      <c r="C1050" s="158"/>
      <c r="D1050" s="158"/>
      <c r="E1050" s="158">
        <v>2050</v>
      </c>
      <c r="F1050" s="158"/>
    </row>
  </sheetData>
  <mergeCells count="136">
    <mergeCell ref="Z87:Z88"/>
    <mergeCell ref="S86:Z86"/>
    <mergeCell ref="Z89:Z91"/>
    <mergeCell ref="Z92:Z94"/>
    <mergeCell ref="Z95:Z97"/>
    <mergeCell ref="Z98:Z100"/>
    <mergeCell ref="Z101:Z103"/>
    <mergeCell ref="B128:C128"/>
    <mergeCell ref="V106:V107"/>
    <mergeCell ref="B108:C108"/>
    <mergeCell ref="B109:C109"/>
    <mergeCell ref="B110:C110"/>
    <mergeCell ref="B111:C111"/>
    <mergeCell ref="B112:C112"/>
    <mergeCell ref="B115:C116"/>
    <mergeCell ref="D115:D116"/>
    <mergeCell ref="E115:E116"/>
    <mergeCell ref="F115:M115"/>
    <mergeCell ref="N115:R115"/>
    <mergeCell ref="T106:T107"/>
    <mergeCell ref="U106:U107"/>
    <mergeCell ref="B119:C119"/>
    <mergeCell ref="B120:C120"/>
    <mergeCell ref="B121:C121"/>
    <mergeCell ref="B123:C123"/>
    <mergeCell ref="B117:C117"/>
    <mergeCell ref="B118:C118"/>
    <mergeCell ref="B126:C127"/>
    <mergeCell ref="D126:D127"/>
    <mergeCell ref="E126:E127"/>
    <mergeCell ref="F126:M126"/>
    <mergeCell ref="T98:T100"/>
    <mergeCell ref="U98:U100"/>
    <mergeCell ref="N126:R126"/>
    <mergeCell ref="B98:B99"/>
    <mergeCell ref="B101:B102"/>
    <mergeCell ref="B106:C107"/>
    <mergeCell ref="D106:D107"/>
    <mergeCell ref="E106:E107"/>
    <mergeCell ref="F106:M106"/>
    <mergeCell ref="N106:R106"/>
    <mergeCell ref="S106:S107"/>
    <mergeCell ref="V98:V100"/>
    <mergeCell ref="W98:W100"/>
    <mergeCell ref="X98:X100"/>
    <mergeCell ref="Y98:Y100"/>
    <mergeCell ref="S101:S103"/>
    <mergeCell ref="T101:T103"/>
    <mergeCell ref="U101:U103"/>
    <mergeCell ref="V101:V103"/>
    <mergeCell ref="W101:W103"/>
    <mergeCell ref="X101:X103"/>
    <mergeCell ref="Y101:Y103"/>
    <mergeCell ref="S98:S100"/>
    <mergeCell ref="AC13:AO31"/>
    <mergeCell ref="AC35:AO53"/>
    <mergeCell ref="AC12:AO12"/>
    <mergeCell ref="AC34:AO34"/>
    <mergeCell ref="D44:D46"/>
    <mergeCell ref="B80:C81"/>
    <mergeCell ref="D80:D81"/>
    <mergeCell ref="B62:B64"/>
    <mergeCell ref="C62:C64"/>
    <mergeCell ref="B44:B46"/>
    <mergeCell ref="C44:C46"/>
    <mergeCell ref="E80:E81"/>
    <mergeCell ref="F80:M80"/>
    <mergeCell ref="N80:R80"/>
    <mergeCell ref="E44:E46"/>
    <mergeCell ref="F44:S44"/>
    <mergeCell ref="F45:F46"/>
    <mergeCell ref="G45:N45"/>
    <mergeCell ref="O45:S45"/>
    <mergeCell ref="E62:E64"/>
    <mergeCell ref="F62:S62"/>
    <mergeCell ref="F63:F64"/>
    <mergeCell ref="G63:N63"/>
    <mergeCell ref="O63:S63"/>
    <mergeCell ref="B82:C82"/>
    <mergeCell ref="D62:D64"/>
    <mergeCell ref="B21:C21"/>
    <mergeCell ref="B26:B28"/>
    <mergeCell ref="C26:C28"/>
    <mergeCell ref="E26:E28"/>
    <mergeCell ref="F26:S26"/>
    <mergeCell ref="F27:F28"/>
    <mergeCell ref="G27:N27"/>
    <mergeCell ref="O27:S27"/>
    <mergeCell ref="D26:D28"/>
    <mergeCell ref="F4:M4"/>
    <mergeCell ref="N4:R4"/>
    <mergeCell ref="B20:C20"/>
    <mergeCell ref="B4:B5"/>
    <mergeCell ref="C4:C5"/>
    <mergeCell ref="D4:D5"/>
    <mergeCell ref="E4:E5"/>
    <mergeCell ref="B18:C19"/>
    <mergeCell ref="D18:D19"/>
    <mergeCell ref="E18:E19"/>
    <mergeCell ref="F18:M18"/>
    <mergeCell ref="N18:R18"/>
    <mergeCell ref="B86:C88"/>
    <mergeCell ref="S87:S88"/>
    <mergeCell ref="T87:T88"/>
    <mergeCell ref="U87:U88"/>
    <mergeCell ref="V87:V88"/>
    <mergeCell ref="W87:W88"/>
    <mergeCell ref="X87:Y87"/>
    <mergeCell ref="B89:B90"/>
    <mergeCell ref="S89:S91"/>
    <mergeCell ref="T89:T91"/>
    <mergeCell ref="U89:U91"/>
    <mergeCell ref="V89:V91"/>
    <mergeCell ref="W89:W91"/>
    <mergeCell ref="X89:X91"/>
    <mergeCell ref="Y89:Y91"/>
    <mergeCell ref="D86:D88"/>
    <mergeCell ref="E86:E88"/>
    <mergeCell ref="F86:M87"/>
    <mergeCell ref="N86:R87"/>
    <mergeCell ref="B92:B93"/>
    <mergeCell ref="B95:B96"/>
    <mergeCell ref="S92:S94"/>
    <mergeCell ref="T92:T94"/>
    <mergeCell ref="U92:U94"/>
    <mergeCell ref="V92:V94"/>
    <mergeCell ref="W92:W94"/>
    <mergeCell ref="X92:X94"/>
    <mergeCell ref="Y92:Y94"/>
    <mergeCell ref="S95:S97"/>
    <mergeCell ref="T95:T97"/>
    <mergeCell ref="U95:U97"/>
    <mergeCell ref="V95:V97"/>
    <mergeCell ref="W95:W97"/>
    <mergeCell ref="X95:X97"/>
    <mergeCell ref="Y95:Y97"/>
  </mergeCells>
  <dataValidations count="7">
    <dataValidation type="list" allowBlank="1" showInputMessage="1" showErrorMessage="1" sqref="C100:R100 C103:R103 C94:R94 C91:R91 C97:R97">
      <formula1>$AM$1:$AM$2</formula1>
    </dataValidation>
    <dataValidation type="list" allowBlank="1" showInputMessage="1" showErrorMessage="1" sqref="T89:T103">
      <formula1>$A$1000:$A$1008</formula1>
    </dataValidation>
    <dataValidation type="list" allowBlank="1" showInputMessage="1" showErrorMessage="1" sqref="U89:U103">
      <formula1>$B$1000:$B$1011</formula1>
    </dataValidation>
    <dataValidation type="list" allowBlank="1" showInputMessage="1" showErrorMessage="1" sqref="V89:V103">
      <formula1>$C$1000:$C$1003</formula1>
    </dataValidation>
    <dataValidation type="list" allowBlank="1" showInputMessage="1" showErrorMessage="1" sqref="X89:X103">
      <formula1>$D$1000:$D$1040</formula1>
    </dataValidation>
    <dataValidation type="list" allowBlank="1" showInputMessage="1" showErrorMessage="1" sqref="Y89:Y103">
      <formula1>$E$1000:$E$1050</formula1>
    </dataValidation>
    <dataValidation type="list" allowBlank="1" showInputMessage="1" showErrorMessage="1" sqref="Z89:Z103">
      <formula1>$F$1000:$F$1004</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O1050"/>
  <sheetViews>
    <sheetView topLeftCell="A85" zoomScale="85" zoomScaleNormal="85" workbookViewId="0">
      <pane xSplit="3" topLeftCell="D1" activePane="topRight" state="frozen"/>
      <selection activeCell="Z13" sqref="Z13:AL31"/>
      <selection pane="topRight" activeCell="S68" sqref="S68:Z68"/>
    </sheetView>
  </sheetViews>
  <sheetFormatPr defaultColWidth="9.140625" defaultRowHeight="12.75" x14ac:dyDescent="0.2"/>
  <cols>
    <col min="1" max="1" width="5.7109375" style="130" customWidth="1"/>
    <col min="2" max="2" width="22" style="130" customWidth="1"/>
    <col min="3" max="3" width="18.85546875" style="130" customWidth="1"/>
    <col min="4" max="4" width="22.140625" style="130" customWidth="1"/>
    <col min="5" max="5" width="28.7109375" style="130" bestFit="1" customWidth="1"/>
    <col min="6" max="7" width="13.5703125" style="130" bestFit="1" customWidth="1"/>
    <col min="8" max="9" width="13" style="131" bestFit="1" customWidth="1"/>
    <col min="10" max="10" width="11" style="131" bestFit="1" customWidth="1"/>
    <col min="11" max="11" width="11" style="130" bestFit="1" customWidth="1"/>
    <col min="12" max="12" width="9.7109375" style="130" bestFit="1" customWidth="1"/>
    <col min="13" max="14" width="14" style="130" bestFit="1" customWidth="1"/>
    <col min="15" max="15" width="10.5703125" style="130" bestFit="1" customWidth="1"/>
    <col min="16" max="17" width="17.140625" style="130" bestFit="1" customWidth="1"/>
    <col min="18" max="18" width="15.7109375" style="130" bestFit="1" customWidth="1"/>
    <col min="19" max="19" width="13.85546875" style="130" bestFit="1" customWidth="1"/>
    <col min="20" max="25" width="12.7109375" style="130" customWidth="1"/>
    <col min="26" max="26" width="15.7109375" style="130" customWidth="1"/>
    <col min="27" max="27" width="4" style="130" customWidth="1"/>
    <col min="28" max="28" width="4.140625" style="132" customWidth="1"/>
    <col min="29" max="29" width="9.140625" style="153"/>
    <col min="30" max="16384" width="9.140625" style="130"/>
  </cols>
  <sheetData>
    <row r="1" spans="2:41" ht="13.15" x14ac:dyDescent="0.25">
      <c r="AC1" s="133" t="s">
        <v>181</v>
      </c>
      <c r="AD1" s="134"/>
      <c r="AM1" s="159" t="s">
        <v>266</v>
      </c>
    </row>
    <row r="2" spans="2:41" s="136" customFormat="1" ht="15.6" x14ac:dyDescent="0.3">
      <c r="B2" s="121" t="s">
        <v>56</v>
      </c>
      <c r="H2" s="137"/>
      <c r="I2" s="137"/>
      <c r="J2" s="137"/>
      <c r="AB2" s="138"/>
      <c r="AC2" s="139" t="s">
        <v>174</v>
      </c>
      <c r="AD2" s="137"/>
      <c r="AE2" s="137"/>
      <c r="AF2" s="137"/>
      <c r="AG2" s="137"/>
      <c r="AH2" s="137"/>
      <c r="AI2" s="137"/>
      <c r="AJ2" s="137"/>
      <c r="AK2" s="137"/>
      <c r="AM2" s="159" t="s">
        <v>269</v>
      </c>
    </row>
    <row r="3" spans="2:41" s="136" customFormat="1" ht="15.75" customHeight="1" x14ac:dyDescent="0.2">
      <c r="H3" s="137"/>
      <c r="I3" s="137"/>
      <c r="J3" s="137"/>
      <c r="AB3" s="138"/>
      <c r="AC3" s="139" t="s">
        <v>175</v>
      </c>
      <c r="AD3" s="137"/>
      <c r="AE3" s="137"/>
      <c r="AF3" s="137"/>
      <c r="AG3" s="137"/>
      <c r="AH3" s="137"/>
      <c r="AI3" s="137"/>
      <c r="AJ3" s="137"/>
      <c r="AK3" s="137"/>
    </row>
    <row r="4" spans="2:41" s="136" customFormat="1" x14ac:dyDescent="0.2">
      <c r="B4" s="335" t="s">
        <v>23</v>
      </c>
      <c r="C4" s="307" t="s">
        <v>49</v>
      </c>
      <c r="D4" s="307" t="s">
        <v>2</v>
      </c>
      <c r="E4" s="307" t="s">
        <v>3</v>
      </c>
      <c r="F4" s="307" t="s">
        <v>4</v>
      </c>
      <c r="G4" s="307"/>
      <c r="H4" s="307"/>
      <c r="I4" s="307"/>
      <c r="J4" s="307"/>
      <c r="K4" s="307"/>
      <c r="L4" s="307"/>
      <c r="M4" s="307"/>
      <c r="N4" s="307" t="s">
        <v>5</v>
      </c>
      <c r="O4" s="307"/>
      <c r="P4" s="307"/>
      <c r="Q4" s="307"/>
      <c r="R4" s="307"/>
      <c r="AB4" s="138"/>
      <c r="AC4" s="139" t="s">
        <v>176</v>
      </c>
      <c r="AD4" s="137"/>
      <c r="AE4" s="137"/>
      <c r="AF4" s="137"/>
      <c r="AG4" s="137"/>
      <c r="AH4" s="137"/>
      <c r="AI4" s="137"/>
      <c r="AJ4" s="137"/>
      <c r="AK4" s="137"/>
    </row>
    <row r="5" spans="2:41" s="136" customFormat="1" ht="25.5" x14ac:dyDescent="0.2">
      <c r="B5" s="336"/>
      <c r="C5" s="307"/>
      <c r="D5" s="307"/>
      <c r="E5" s="307"/>
      <c r="F5" s="204" t="s">
        <v>7</v>
      </c>
      <c r="G5" s="204" t="s">
        <v>8</v>
      </c>
      <c r="H5" s="204" t="s">
        <v>9</v>
      </c>
      <c r="I5" s="204" t="s">
        <v>10</v>
      </c>
      <c r="J5" s="204" t="s">
        <v>11</v>
      </c>
      <c r="K5" s="204" t="s">
        <v>12</v>
      </c>
      <c r="L5" s="204" t="s">
        <v>13</v>
      </c>
      <c r="M5" s="204" t="s">
        <v>14</v>
      </c>
      <c r="N5" s="204" t="s">
        <v>15</v>
      </c>
      <c r="O5" s="204" t="s">
        <v>16</v>
      </c>
      <c r="P5" s="204" t="s">
        <v>17</v>
      </c>
      <c r="Q5" s="204" t="s">
        <v>18</v>
      </c>
      <c r="R5" s="204" t="s">
        <v>19</v>
      </c>
      <c r="AB5" s="138"/>
      <c r="AC5" s="139" t="s">
        <v>177</v>
      </c>
      <c r="AD5" s="137"/>
      <c r="AE5" s="137"/>
      <c r="AF5" s="137"/>
      <c r="AG5" s="137"/>
      <c r="AH5" s="137"/>
      <c r="AI5" s="137"/>
      <c r="AJ5" s="137"/>
      <c r="AK5" s="137"/>
    </row>
    <row r="6" spans="2:41" s="136" customFormat="1" ht="15" customHeight="1" x14ac:dyDescent="0.2">
      <c r="B6" s="204" t="s">
        <v>43</v>
      </c>
      <c r="C6" s="204" t="s">
        <v>50</v>
      </c>
      <c r="D6" s="204" t="s">
        <v>34</v>
      </c>
      <c r="E6" s="204" t="s">
        <v>34</v>
      </c>
      <c r="F6" s="204" t="s">
        <v>36</v>
      </c>
      <c r="G6" s="204" t="s">
        <v>35</v>
      </c>
      <c r="H6" s="204" t="s">
        <v>35</v>
      </c>
      <c r="I6" s="204" t="s">
        <v>35</v>
      </c>
      <c r="J6" s="204" t="s">
        <v>35</v>
      </c>
      <c r="K6" s="204" t="s">
        <v>35</v>
      </c>
      <c r="L6" s="204" t="s">
        <v>35</v>
      </c>
      <c r="M6" s="204" t="s">
        <v>35</v>
      </c>
      <c r="N6" s="204" t="s">
        <v>35</v>
      </c>
      <c r="O6" s="204" t="s">
        <v>35</v>
      </c>
      <c r="P6" s="204" t="s">
        <v>35</v>
      </c>
      <c r="Q6" s="204" t="s">
        <v>34</v>
      </c>
      <c r="R6" s="204" t="s">
        <v>34</v>
      </c>
      <c r="AB6" s="138"/>
      <c r="AC6" s="139" t="s">
        <v>178</v>
      </c>
      <c r="AD6" s="137"/>
      <c r="AE6" s="137"/>
      <c r="AF6" s="137"/>
      <c r="AG6" s="137"/>
      <c r="AH6" s="137"/>
      <c r="AI6" s="137"/>
      <c r="AJ6" s="137"/>
      <c r="AK6" s="137"/>
    </row>
    <row r="7" spans="2:41" s="136" customFormat="1" x14ac:dyDescent="0.2">
      <c r="B7" s="4" t="s">
        <v>37</v>
      </c>
      <c r="C7" s="171"/>
      <c r="D7" s="171"/>
      <c r="E7" s="63"/>
      <c r="F7" s="63"/>
      <c r="G7" s="63"/>
      <c r="H7" s="63"/>
      <c r="I7" s="63"/>
      <c r="J7" s="63"/>
      <c r="K7" s="63"/>
      <c r="L7" s="63"/>
      <c r="M7" s="63"/>
      <c r="N7" s="63"/>
      <c r="O7" s="63"/>
      <c r="P7" s="63"/>
      <c r="Q7" s="63"/>
      <c r="R7" s="63"/>
      <c r="AB7" s="138"/>
      <c r="AC7" s="139" t="s">
        <v>179</v>
      </c>
      <c r="AD7" s="137"/>
      <c r="AE7" s="137"/>
      <c r="AF7" s="137"/>
      <c r="AG7" s="137"/>
      <c r="AH7" s="137"/>
      <c r="AI7" s="137"/>
      <c r="AJ7" s="137"/>
      <c r="AK7" s="137"/>
    </row>
    <row r="8" spans="2:41" s="136" customFormat="1" x14ac:dyDescent="0.2">
      <c r="B8" s="4" t="s">
        <v>38</v>
      </c>
      <c r="C8" s="171"/>
      <c r="D8" s="171"/>
      <c r="E8" s="63"/>
      <c r="F8" s="63"/>
      <c r="G8" s="63"/>
      <c r="H8" s="63"/>
      <c r="I8" s="63"/>
      <c r="J8" s="63"/>
      <c r="K8" s="63"/>
      <c r="L8" s="63"/>
      <c r="M8" s="63"/>
      <c r="N8" s="63"/>
      <c r="O8" s="63"/>
      <c r="P8" s="63"/>
      <c r="Q8" s="63"/>
      <c r="R8" s="63"/>
      <c r="AB8" s="138"/>
      <c r="AC8" s="139" t="s">
        <v>180</v>
      </c>
      <c r="AD8" s="137"/>
      <c r="AE8" s="137"/>
      <c r="AF8" s="137"/>
      <c r="AG8" s="137"/>
      <c r="AH8" s="137"/>
      <c r="AI8" s="137"/>
      <c r="AJ8" s="137"/>
      <c r="AK8" s="137"/>
    </row>
    <row r="9" spans="2:41" s="136" customFormat="1" ht="13.15" x14ac:dyDescent="0.25">
      <c r="B9" s="4" t="s">
        <v>39</v>
      </c>
      <c r="C9" s="171"/>
      <c r="D9" s="171"/>
      <c r="E9" s="63"/>
      <c r="F9" s="63"/>
      <c r="G9" s="63"/>
      <c r="H9" s="63"/>
      <c r="I9" s="63"/>
      <c r="J9" s="63"/>
      <c r="K9" s="63"/>
      <c r="L9" s="63"/>
      <c r="M9" s="63"/>
      <c r="N9" s="63"/>
      <c r="O9" s="63"/>
      <c r="P9" s="63"/>
      <c r="Q9" s="63"/>
      <c r="R9" s="63"/>
      <c r="AB9" s="138"/>
      <c r="AC9" s="139"/>
      <c r="AD9" s="137"/>
      <c r="AE9" s="137"/>
      <c r="AF9" s="137"/>
      <c r="AG9" s="137"/>
      <c r="AH9" s="137"/>
      <c r="AI9" s="137"/>
      <c r="AJ9" s="137"/>
      <c r="AK9" s="137"/>
    </row>
    <row r="10" spans="2:41" s="136" customFormat="1" ht="13.15" x14ac:dyDescent="0.25">
      <c r="B10" s="4" t="s">
        <v>40</v>
      </c>
      <c r="C10" s="171"/>
      <c r="D10" s="171"/>
      <c r="E10" s="63"/>
      <c r="F10" s="63"/>
      <c r="G10" s="63"/>
      <c r="H10" s="63"/>
      <c r="I10" s="63"/>
      <c r="J10" s="63"/>
      <c r="K10" s="63"/>
      <c r="L10" s="63"/>
      <c r="M10" s="63"/>
      <c r="N10" s="63"/>
      <c r="O10" s="63"/>
      <c r="P10" s="63"/>
      <c r="Q10" s="63"/>
      <c r="R10" s="63"/>
      <c r="AB10" s="138"/>
      <c r="AC10" s="141" t="s">
        <v>301</v>
      </c>
      <c r="AD10" s="137"/>
      <c r="AE10" s="137"/>
      <c r="AF10" s="137"/>
      <c r="AG10" s="137"/>
      <c r="AH10" s="137"/>
      <c r="AI10" s="137"/>
      <c r="AJ10" s="137"/>
      <c r="AK10" s="137"/>
    </row>
    <row r="11" spans="2:41" s="136" customFormat="1" ht="13.15" x14ac:dyDescent="0.25">
      <c r="B11" s="4" t="s">
        <v>41</v>
      </c>
      <c r="C11" s="171"/>
      <c r="D11" s="171"/>
      <c r="E11" s="63"/>
      <c r="F11" s="63"/>
      <c r="G11" s="63"/>
      <c r="H11" s="63"/>
      <c r="I11" s="63"/>
      <c r="J11" s="63"/>
      <c r="K11" s="63"/>
      <c r="L11" s="63"/>
      <c r="M11" s="63"/>
      <c r="N11" s="63"/>
      <c r="O11" s="63"/>
      <c r="P11" s="63"/>
      <c r="Q11" s="63"/>
      <c r="R11" s="63"/>
      <c r="AB11" s="138"/>
      <c r="AC11" s="139"/>
      <c r="AD11" s="137"/>
      <c r="AE11" s="137"/>
      <c r="AF11" s="137"/>
      <c r="AG11" s="137"/>
      <c r="AH11" s="137"/>
      <c r="AI11" s="137"/>
      <c r="AJ11" s="137"/>
      <c r="AK11" s="137"/>
    </row>
    <row r="12" spans="2:41" s="136" customFormat="1" ht="13.15" x14ac:dyDescent="0.25">
      <c r="B12" s="4" t="s">
        <v>42</v>
      </c>
      <c r="C12" s="171"/>
      <c r="D12" s="171"/>
      <c r="E12" s="63"/>
      <c r="F12" s="63"/>
      <c r="G12" s="63"/>
      <c r="H12" s="63"/>
      <c r="I12" s="63"/>
      <c r="J12" s="63"/>
      <c r="K12" s="63"/>
      <c r="L12" s="63"/>
      <c r="M12" s="63"/>
      <c r="N12" s="63"/>
      <c r="O12" s="63"/>
      <c r="P12" s="63"/>
      <c r="Q12" s="63"/>
      <c r="R12" s="63"/>
      <c r="AB12" s="138"/>
      <c r="AC12" s="329" t="s">
        <v>182</v>
      </c>
      <c r="AD12" s="329"/>
      <c r="AE12" s="329"/>
      <c r="AF12" s="329"/>
      <c r="AG12" s="329"/>
      <c r="AH12" s="329"/>
      <c r="AI12" s="329"/>
      <c r="AJ12" s="329"/>
      <c r="AK12" s="329"/>
      <c r="AL12" s="329"/>
      <c r="AM12" s="329"/>
      <c r="AN12" s="329"/>
      <c r="AO12" s="329"/>
    </row>
    <row r="13" spans="2:41" s="136" customFormat="1" x14ac:dyDescent="0.2">
      <c r="B13" s="4" t="s">
        <v>52</v>
      </c>
      <c r="C13" s="171"/>
      <c r="D13" s="171"/>
      <c r="E13" s="63"/>
      <c r="F13" s="63"/>
      <c r="G13" s="63"/>
      <c r="H13" s="63"/>
      <c r="I13" s="63"/>
      <c r="J13" s="63"/>
      <c r="K13" s="63"/>
      <c r="L13" s="63"/>
      <c r="M13" s="63"/>
      <c r="N13" s="63"/>
      <c r="O13" s="63"/>
      <c r="P13" s="63"/>
      <c r="Q13" s="63"/>
      <c r="R13" s="63"/>
      <c r="AB13" s="138"/>
      <c r="AC13" s="330" t="s">
        <v>183</v>
      </c>
      <c r="AD13" s="330"/>
      <c r="AE13" s="330"/>
      <c r="AF13" s="330"/>
      <c r="AG13" s="330"/>
      <c r="AH13" s="330"/>
      <c r="AI13" s="330"/>
      <c r="AJ13" s="330"/>
      <c r="AK13" s="330"/>
      <c r="AL13" s="330"/>
      <c r="AM13" s="330"/>
      <c r="AN13" s="330"/>
      <c r="AO13" s="330"/>
    </row>
    <row r="14" spans="2:41" s="136" customFormat="1" x14ac:dyDescent="0.2">
      <c r="B14" s="4" t="s">
        <v>53</v>
      </c>
      <c r="C14" s="171"/>
      <c r="D14" s="171"/>
      <c r="E14" s="63"/>
      <c r="F14" s="63"/>
      <c r="G14" s="63"/>
      <c r="H14" s="63"/>
      <c r="I14" s="63"/>
      <c r="J14" s="63"/>
      <c r="K14" s="63"/>
      <c r="L14" s="63"/>
      <c r="M14" s="63"/>
      <c r="N14" s="63"/>
      <c r="O14" s="63"/>
      <c r="P14" s="63"/>
      <c r="Q14" s="63"/>
      <c r="R14" s="63"/>
      <c r="AB14" s="138"/>
      <c r="AC14" s="330"/>
      <c r="AD14" s="330"/>
      <c r="AE14" s="330"/>
      <c r="AF14" s="330"/>
      <c r="AG14" s="330"/>
      <c r="AH14" s="330"/>
      <c r="AI14" s="330"/>
      <c r="AJ14" s="330"/>
      <c r="AK14" s="330"/>
      <c r="AL14" s="330"/>
      <c r="AM14" s="330"/>
      <c r="AN14" s="330"/>
      <c r="AO14" s="330"/>
    </row>
    <row r="15" spans="2:41" s="136" customFormat="1" x14ac:dyDescent="0.2">
      <c r="B15" s="4" t="s">
        <v>54</v>
      </c>
      <c r="C15" s="171"/>
      <c r="D15" s="171"/>
      <c r="E15" s="63"/>
      <c r="F15" s="63"/>
      <c r="G15" s="63"/>
      <c r="H15" s="63"/>
      <c r="I15" s="63"/>
      <c r="J15" s="63"/>
      <c r="K15" s="63"/>
      <c r="L15" s="63"/>
      <c r="M15" s="63"/>
      <c r="N15" s="63"/>
      <c r="O15" s="63"/>
      <c r="P15" s="63"/>
      <c r="Q15" s="63"/>
      <c r="R15" s="63"/>
      <c r="AB15" s="138"/>
      <c r="AC15" s="330"/>
      <c r="AD15" s="330"/>
      <c r="AE15" s="330"/>
      <c r="AF15" s="330"/>
      <c r="AG15" s="330"/>
      <c r="AH15" s="330"/>
      <c r="AI15" s="330"/>
      <c r="AJ15" s="330"/>
      <c r="AK15" s="330"/>
      <c r="AL15" s="330"/>
      <c r="AM15" s="330"/>
      <c r="AN15" s="330"/>
      <c r="AO15" s="330"/>
    </row>
    <row r="16" spans="2:41" s="136" customFormat="1" x14ac:dyDescent="0.2">
      <c r="B16" s="4" t="s">
        <v>55</v>
      </c>
      <c r="C16" s="171"/>
      <c r="D16" s="171"/>
      <c r="E16" s="63"/>
      <c r="F16" s="63"/>
      <c r="G16" s="63"/>
      <c r="H16" s="63"/>
      <c r="I16" s="63"/>
      <c r="J16" s="63"/>
      <c r="K16" s="63"/>
      <c r="L16" s="63"/>
      <c r="M16" s="63"/>
      <c r="N16" s="63"/>
      <c r="O16" s="63"/>
      <c r="P16" s="63"/>
      <c r="Q16" s="63"/>
      <c r="R16" s="63"/>
      <c r="AB16" s="138"/>
      <c r="AC16" s="330"/>
      <c r="AD16" s="330"/>
      <c r="AE16" s="330"/>
      <c r="AF16" s="330"/>
      <c r="AG16" s="330"/>
      <c r="AH16" s="330"/>
      <c r="AI16" s="330"/>
      <c r="AJ16" s="330"/>
      <c r="AK16" s="330"/>
      <c r="AL16" s="330"/>
      <c r="AM16" s="330"/>
      <c r="AN16" s="330"/>
      <c r="AO16" s="330"/>
    </row>
    <row r="17" spans="2:41" s="136" customFormat="1" ht="15.75" customHeight="1" x14ac:dyDescent="0.2">
      <c r="B17" s="145"/>
      <c r="C17" s="145"/>
      <c r="D17" s="145"/>
      <c r="E17" s="145"/>
      <c r="F17" s="145"/>
      <c r="G17" s="145"/>
      <c r="H17" s="143"/>
      <c r="I17" s="137"/>
      <c r="J17" s="137"/>
      <c r="AB17" s="138"/>
      <c r="AC17" s="330"/>
      <c r="AD17" s="330"/>
      <c r="AE17" s="330"/>
      <c r="AF17" s="330"/>
      <c r="AG17" s="330"/>
      <c r="AH17" s="330"/>
      <c r="AI17" s="330"/>
      <c r="AJ17" s="330"/>
      <c r="AK17" s="330"/>
      <c r="AL17" s="330"/>
      <c r="AM17" s="330"/>
      <c r="AN17" s="330"/>
      <c r="AO17" s="330"/>
    </row>
    <row r="18" spans="2:41" s="136" customFormat="1" ht="15" customHeight="1" x14ac:dyDescent="0.2">
      <c r="B18" s="307" t="s">
        <v>59</v>
      </c>
      <c r="C18" s="307"/>
      <c r="D18" s="307" t="s">
        <v>2</v>
      </c>
      <c r="E18" s="307" t="s">
        <v>3</v>
      </c>
      <c r="F18" s="307" t="s">
        <v>4</v>
      </c>
      <c r="G18" s="307"/>
      <c r="H18" s="307"/>
      <c r="I18" s="307"/>
      <c r="J18" s="307"/>
      <c r="K18" s="307"/>
      <c r="L18" s="307"/>
      <c r="M18" s="307"/>
      <c r="N18" s="307" t="s">
        <v>5</v>
      </c>
      <c r="O18" s="307"/>
      <c r="P18" s="307"/>
      <c r="Q18" s="307"/>
      <c r="R18" s="307"/>
      <c r="AB18" s="138"/>
      <c r="AC18" s="330"/>
      <c r="AD18" s="330"/>
      <c r="AE18" s="330"/>
      <c r="AF18" s="330"/>
      <c r="AG18" s="330"/>
      <c r="AH18" s="330"/>
      <c r="AI18" s="330"/>
      <c r="AJ18" s="330"/>
      <c r="AK18" s="330"/>
      <c r="AL18" s="330"/>
      <c r="AM18" s="330"/>
      <c r="AN18" s="330"/>
      <c r="AO18" s="330"/>
    </row>
    <row r="19" spans="2:41" s="136" customFormat="1" ht="25.5" x14ac:dyDescent="0.2">
      <c r="B19" s="307"/>
      <c r="C19" s="307"/>
      <c r="D19" s="307"/>
      <c r="E19" s="307"/>
      <c r="F19" s="204" t="s">
        <v>7</v>
      </c>
      <c r="G19" s="204" t="s">
        <v>8</v>
      </c>
      <c r="H19" s="204" t="s">
        <v>9</v>
      </c>
      <c r="I19" s="204" t="s">
        <v>10</v>
      </c>
      <c r="J19" s="204" t="s">
        <v>11</v>
      </c>
      <c r="K19" s="204" t="s">
        <v>12</v>
      </c>
      <c r="L19" s="204" t="s">
        <v>13</v>
      </c>
      <c r="M19" s="204" t="s">
        <v>14</v>
      </c>
      <c r="N19" s="204" t="s">
        <v>15</v>
      </c>
      <c r="O19" s="204" t="s">
        <v>16</v>
      </c>
      <c r="P19" s="204" t="s">
        <v>17</v>
      </c>
      <c r="Q19" s="204" t="s">
        <v>18</v>
      </c>
      <c r="R19" s="204" t="s">
        <v>19</v>
      </c>
      <c r="AB19" s="138"/>
      <c r="AC19" s="330"/>
      <c r="AD19" s="330"/>
      <c r="AE19" s="330"/>
      <c r="AF19" s="330"/>
      <c r="AG19" s="330"/>
      <c r="AH19" s="330"/>
      <c r="AI19" s="330"/>
      <c r="AJ19" s="330"/>
      <c r="AK19" s="330"/>
      <c r="AL19" s="330"/>
      <c r="AM19" s="330"/>
      <c r="AN19" s="330"/>
      <c r="AO19" s="330"/>
    </row>
    <row r="20" spans="2:41" s="136" customFormat="1" ht="15.75" customHeight="1" x14ac:dyDescent="0.2">
      <c r="B20" s="307" t="s">
        <v>43</v>
      </c>
      <c r="C20" s="307"/>
      <c r="D20" s="204" t="s">
        <v>46</v>
      </c>
      <c r="E20" s="204" t="s">
        <v>46</v>
      </c>
      <c r="F20" s="204" t="s">
        <v>44</v>
      </c>
      <c r="G20" s="204" t="s">
        <v>45</v>
      </c>
      <c r="H20" s="204" t="s">
        <v>45</v>
      </c>
      <c r="I20" s="204" t="s">
        <v>45</v>
      </c>
      <c r="J20" s="204" t="s">
        <v>45</v>
      </c>
      <c r="K20" s="204" t="s">
        <v>45</v>
      </c>
      <c r="L20" s="204" t="s">
        <v>45</v>
      </c>
      <c r="M20" s="204" t="s">
        <v>45</v>
      </c>
      <c r="N20" s="204" t="s">
        <v>45</v>
      </c>
      <c r="O20" s="204" t="s">
        <v>45</v>
      </c>
      <c r="P20" s="204" t="s">
        <v>45</v>
      </c>
      <c r="Q20" s="204" t="s">
        <v>46</v>
      </c>
      <c r="R20" s="204" t="s">
        <v>46</v>
      </c>
      <c r="AB20" s="138"/>
      <c r="AC20" s="330"/>
      <c r="AD20" s="330"/>
      <c r="AE20" s="330"/>
      <c r="AF20" s="330"/>
      <c r="AG20" s="330"/>
      <c r="AH20" s="330"/>
      <c r="AI20" s="330"/>
      <c r="AJ20" s="330"/>
      <c r="AK20" s="330"/>
      <c r="AL20" s="330"/>
      <c r="AM20" s="330"/>
      <c r="AN20" s="330"/>
      <c r="AO20" s="330"/>
    </row>
    <row r="21" spans="2:41" s="136" customFormat="1" x14ac:dyDescent="0.2">
      <c r="B21" s="327" t="s">
        <v>47</v>
      </c>
      <c r="C21" s="327"/>
      <c r="D21" s="127">
        <v>1</v>
      </c>
      <c r="E21" s="127">
        <v>1</v>
      </c>
      <c r="F21" s="127">
        <v>1</v>
      </c>
      <c r="G21" s="127">
        <v>1</v>
      </c>
      <c r="H21" s="127">
        <v>1</v>
      </c>
      <c r="I21" s="127">
        <v>1</v>
      </c>
      <c r="J21" s="127">
        <v>1</v>
      </c>
      <c r="K21" s="127">
        <v>1</v>
      </c>
      <c r="L21" s="127">
        <v>1</v>
      </c>
      <c r="M21" s="127">
        <v>1</v>
      </c>
      <c r="N21" s="127">
        <v>1</v>
      </c>
      <c r="O21" s="127">
        <v>1</v>
      </c>
      <c r="P21" s="127">
        <v>1</v>
      </c>
      <c r="Q21" s="127">
        <v>1</v>
      </c>
      <c r="R21" s="127">
        <v>1</v>
      </c>
      <c r="AB21" s="138"/>
      <c r="AC21" s="330"/>
      <c r="AD21" s="330"/>
      <c r="AE21" s="330"/>
      <c r="AF21" s="330"/>
      <c r="AG21" s="330"/>
      <c r="AH21" s="330"/>
      <c r="AI21" s="330"/>
      <c r="AJ21" s="330"/>
      <c r="AK21" s="330"/>
      <c r="AL21" s="330"/>
      <c r="AM21" s="330"/>
      <c r="AN21" s="330"/>
      <c r="AO21" s="330"/>
    </row>
    <row r="22" spans="2:41" s="136" customFormat="1" ht="15.75" customHeight="1" x14ac:dyDescent="0.2">
      <c r="B22" s="145"/>
      <c r="C22" s="145"/>
      <c r="D22" s="145"/>
      <c r="E22" s="145"/>
      <c r="F22" s="145"/>
      <c r="G22" s="145"/>
      <c r="H22" s="143"/>
      <c r="I22" s="137"/>
      <c r="J22" s="137"/>
      <c r="AB22" s="138"/>
      <c r="AC22" s="330"/>
      <c r="AD22" s="330"/>
      <c r="AE22" s="330"/>
      <c r="AF22" s="330"/>
      <c r="AG22" s="330"/>
      <c r="AH22" s="330"/>
      <c r="AI22" s="330"/>
      <c r="AJ22" s="330"/>
      <c r="AK22" s="330"/>
      <c r="AL22" s="330"/>
      <c r="AM22" s="330"/>
      <c r="AN22" s="330"/>
      <c r="AO22" s="330"/>
    </row>
    <row r="23" spans="2:41" s="136" customFormat="1" ht="15.75" customHeight="1" x14ac:dyDescent="0.2">
      <c r="B23" s="145"/>
      <c r="C23" s="145"/>
      <c r="D23" s="145"/>
      <c r="E23" s="145"/>
      <c r="F23" s="145"/>
      <c r="G23" s="145"/>
      <c r="H23" s="143"/>
      <c r="I23" s="137"/>
      <c r="J23" s="137"/>
      <c r="AB23" s="138"/>
      <c r="AC23" s="330"/>
      <c r="AD23" s="330"/>
      <c r="AE23" s="330"/>
      <c r="AF23" s="330"/>
      <c r="AG23" s="330"/>
      <c r="AH23" s="330"/>
      <c r="AI23" s="330"/>
      <c r="AJ23" s="330"/>
      <c r="AK23" s="330"/>
      <c r="AL23" s="330"/>
      <c r="AM23" s="330"/>
      <c r="AN23" s="330"/>
      <c r="AO23" s="330"/>
    </row>
    <row r="24" spans="2:41" s="136" customFormat="1" ht="15.75" customHeight="1" x14ac:dyDescent="0.25">
      <c r="B24" s="121" t="s">
        <v>158</v>
      </c>
      <c r="E24" s="145"/>
      <c r="F24" s="145"/>
      <c r="G24" s="145"/>
      <c r="H24" s="143"/>
      <c r="I24" s="137"/>
      <c r="J24" s="137"/>
      <c r="AB24" s="138"/>
      <c r="AC24" s="330"/>
      <c r="AD24" s="330"/>
      <c r="AE24" s="330"/>
      <c r="AF24" s="330"/>
      <c r="AG24" s="330"/>
      <c r="AH24" s="330"/>
      <c r="AI24" s="330"/>
      <c r="AJ24" s="330"/>
      <c r="AK24" s="330"/>
      <c r="AL24" s="330"/>
      <c r="AM24" s="330"/>
      <c r="AN24" s="330"/>
      <c r="AO24" s="330"/>
    </row>
    <row r="25" spans="2:41" s="136" customFormat="1" ht="15.75" customHeight="1" x14ac:dyDescent="0.2">
      <c r="B25" s="145"/>
      <c r="C25" s="145"/>
      <c r="D25" s="145"/>
      <c r="E25" s="145"/>
      <c r="F25" s="145"/>
      <c r="G25" s="145"/>
      <c r="H25" s="143"/>
      <c r="I25" s="137"/>
      <c r="J25" s="137"/>
      <c r="AB25" s="138"/>
      <c r="AC25" s="330"/>
      <c r="AD25" s="330"/>
      <c r="AE25" s="330"/>
      <c r="AF25" s="330"/>
      <c r="AG25" s="330"/>
      <c r="AH25" s="330"/>
      <c r="AI25" s="330"/>
      <c r="AJ25" s="330"/>
      <c r="AK25" s="330"/>
      <c r="AL25" s="330"/>
      <c r="AM25" s="330"/>
      <c r="AN25" s="330"/>
      <c r="AO25" s="330"/>
    </row>
    <row r="26" spans="2:41" s="136" customFormat="1" ht="15.75" customHeight="1" x14ac:dyDescent="0.2">
      <c r="B26" s="340" t="s">
        <v>23</v>
      </c>
      <c r="C26" s="307" t="s">
        <v>98</v>
      </c>
      <c r="D26" s="307" t="s">
        <v>150</v>
      </c>
      <c r="E26" s="341" t="s">
        <v>111</v>
      </c>
      <c r="F26" s="342" t="s">
        <v>60</v>
      </c>
      <c r="G26" s="342"/>
      <c r="H26" s="342"/>
      <c r="I26" s="342"/>
      <c r="J26" s="342"/>
      <c r="K26" s="342"/>
      <c r="L26" s="342"/>
      <c r="M26" s="342"/>
      <c r="N26" s="342"/>
      <c r="O26" s="342"/>
      <c r="P26" s="342"/>
      <c r="Q26" s="342"/>
      <c r="R26" s="342"/>
      <c r="S26" s="343"/>
      <c r="AB26" s="138"/>
      <c r="AC26" s="330"/>
      <c r="AD26" s="330"/>
      <c r="AE26" s="330"/>
      <c r="AF26" s="330"/>
      <c r="AG26" s="330"/>
      <c r="AH26" s="330"/>
      <c r="AI26" s="330"/>
      <c r="AJ26" s="330"/>
      <c r="AK26" s="330"/>
      <c r="AL26" s="330"/>
      <c r="AM26" s="330"/>
      <c r="AN26" s="330"/>
      <c r="AO26" s="330"/>
    </row>
    <row r="27" spans="2:41" s="136" customFormat="1" ht="15" customHeight="1" x14ac:dyDescent="0.2">
      <c r="B27" s="335"/>
      <c r="C27" s="307"/>
      <c r="D27" s="307"/>
      <c r="E27" s="341"/>
      <c r="F27" s="344" t="s">
        <v>3</v>
      </c>
      <c r="G27" s="344" t="s">
        <v>4</v>
      </c>
      <c r="H27" s="344"/>
      <c r="I27" s="344"/>
      <c r="J27" s="344"/>
      <c r="K27" s="344"/>
      <c r="L27" s="344"/>
      <c r="M27" s="344"/>
      <c r="N27" s="344"/>
      <c r="O27" s="344" t="s">
        <v>5</v>
      </c>
      <c r="P27" s="344"/>
      <c r="Q27" s="344"/>
      <c r="R27" s="344"/>
      <c r="S27" s="344"/>
      <c r="AB27" s="138"/>
      <c r="AC27" s="330"/>
      <c r="AD27" s="330"/>
      <c r="AE27" s="330"/>
      <c r="AF27" s="330"/>
      <c r="AG27" s="330"/>
      <c r="AH27" s="330"/>
      <c r="AI27" s="330"/>
      <c r="AJ27" s="330"/>
      <c r="AK27" s="330"/>
      <c r="AL27" s="330"/>
      <c r="AM27" s="330"/>
      <c r="AN27" s="330"/>
      <c r="AO27" s="330"/>
    </row>
    <row r="28" spans="2:41" s="136" customFormat="1" ht="25.5" x14ac:dyDescent="0.2">
      <c r="B28" s="336"/>
      <c r="C28" s="307"/>
      <c r="D28" s="307"/>
      <c r="E28" s="342"/>
      <c r="F28" s="344"/>
      <c r="G28" s="205" t="s">
        <v>7</v>
      </c>
      <c r="H28" s="205" t="s">
        <v>8</v>
      </c>
      <c r="I28" s="205" t="s">
        <v>9</v>
      </c>
      <c r="J28" s="205" t="s">
        <v>10</v>
      </c>
      <c r="K28" s="205" t="s">
        <v>11</v>
      </c>
      <c r="L28" s="205" t="s">
        <v>12</v>
      </c>
      <c r="M28" s="205" t="s">
        <v>13</v>
      </c>
      <c r="N28" s="205" t="s">
        <v>14</v>
      </c>
      <c r="O28" s="205" t="s">
        <v>15</v>
      </c>
      <c r="P28" s="205" t="s">
        <v>16</v>
      </c>
      <c r="Q28" s="205" t="s">
        <v>17</v>
      </c>
      <c r="R28" s="205" t="s">
        <v>18</v>
      </c>
      <c r="S28" s="205" t="s">
        <v>19</v>
      </c>
      <c r="AB28" s="138"/>
      <c r="AC28" s="330"/>
      <c r="AD28" s="330"/>
      <c r="AE28" s="330"/>
      <c r="AF28" s="330"/>
      <c r="AG28" s="330"/>
      <c r="AH28" s="330"/>
      <c r="AI28" s="330"/>
      <c r="AJ28" s="330"/>
      <c r="AK28" s="330"/>
      <c r="AL28" s="330"/>
      <c r="AM28" s="330"/>
      <c r="AN28" s="330"/>
      <c r="AO28" s="330"/>
    </row>
    <row r="29" spans="2:41" s="137" customFormat="1" x14ac:dyDescent="0.2">
      <c r="B29" s="206" t="s">
        <v>43</v>
      </c>
      <c r="C29" s="207" t="s">
        <v>50</v>
      </c>
      <c r="D29" s="205" t="s">
        <v>51</v>
      </c>
      <c r="E29" s="205" t="s">
        <v>51</v>
      </c>
      <c r="F29" s="205" t="s">
        <v>48</v>
      </c>
      <c r="G29" s="205" t="s">
        <v>48</v>
      </c>
      <c r="H29" s="205" t="s">
        <v>48</v>
      </c>
      <c r="I29" s="205" t="s">
        <v>48</v>
      </c>
      <c r="J29" s="205" t="s">
        <v>48</v>
      </c>
      <c r="K29" s="205" t="s">
        <v>48</v>
      </c>
      <c r="L29" s="205" t="s">
        <v>48</v>
      </c>
      <c r="M29" s="205" t="s">
        <v>48</v>
      </c>
      <c r="N29" s="205" t="s">
        <v>48</v>
      </c>
      <c r="O29" s="205" t="s">
        <v>48</v>
      </c>
      <c r="P29" s="205" t="s">
        <v>48</v>
      </c>
      <c r="Q29" s="205" t="s">
        <v>48</v>
      </c>
      <c r="R29" s="205" t="s">
        <v>48</v>
      </c>
      <c r="S29" s="205" t="s">
        <v>48</v>
      </c>
      <c r="AB29" s="181"/>
      <c r="AC29" s="330"/>
      <c r="AD29" s="330"/>
      <c r="AE29" s="330"/>
      <c r="AF29" s="330"/>
      <c r="AG29" s="330"/>
      <c r="AH29" s="330"/>
      <c r="AI29" s="330"/>
      <c r="AJ29" s="330"/>
      <c r="AK29" s="330"/>
      <c r="AL29" s="330"/>
      <c r="AM29" s="330"/>
      <c r="AN29" s="330"/>
      <c r="AO29" s="330"/>
    </row>
    <row r="30" spans="2:41" s="136" customFormat="1" ht="15.75" customHeight="1" x14ac:dyDescent="0.2">
      <c r="B30" s="6" t="s">
        <v>88</v>
      </c>
      <c r="C30" s="175"/>
      <c r="D30" s="175"/>
      <c r="E30" s="176"/>
      <c r="F30" s="177"/>
      <c r="G30" s="177"/>
      <c r="H30" s="177"/>
      <c r="I30" s="177"/>
      <c r="J30" s="177"/>
      <c r="K30" s="177"/>
      <c r="L30" s="177"/>
      <c r="M30" s="177"/>
      <c r="N30" s="177"/>
      <c r="O30" s="177"/>
      <c r="P30" s="177"/>
      <c r="Q30" s="177"/>
      <c r="R30" s="177"/>
      <c r="S30" s="177"/>
      <c r="AB30" s="138"/>
      <c r="AC30" s="330"/>
      <c r="AD30" s="330"/>
      <c r="AE30" s="330"/>
      <c r="AF30" s="330"/>
      <c r="AG30" s="330"/>
      <c r="AH30" s="330"/>
      <c r="AI30" s="330"/>
      <c r="AJ30" s="330"/>
      <c r="AK30" s="330"/>
      <c r="AL30" s="330"/>
      <c r="AM30" s="330"/>
      <c r="AN30" s="330"/>
      <c r="AO30" s="330"/>
    </row>
    <row r="31" spans="2:41" s="136" customFormat="1" ht="15.75" customHeight="1" x14ac:dyDescent="0.2">
      <c r="B31" s="6" t="s">
        <v>89</v>
      </c>
      <c r="C31" s="175"/>
      <c r="D31" s="175"/>
      <c r="E31" s="176"/>
      <c r="F31" s="177"/>
      <c r="G31" s="177"/>
      <c r="H31" s="177"/>
      <c r="I31" s="177"/>
      <c r="J31" s="177"/>
      <c r="K31" s="177"/>
      <c r="L31" s="177"/>
      <c r="M31" s="177"/>
      <c r="N31" s="177"/>
      <c r="O31" s="177"/>
      <c r="P31" s="177"/>
      <c r="Q31" s="177"/>
      <c r="R31" s="177"/>
      <c r="S31" s="177"/>
      <c r="AB31" s="138"/>
      <c r="AC31" s="330"/>
      <c r="AD31" s="330"/>
      <c r="AE31" s="330"/>
      <c r="AF31" s="330"/>
      <c r="AG31" s="330"/>
      <c r="AH31" s="330"/>
      <c r="AI31" s="330"/>
      <c r="AJ31" s="330"/>
      <c r="AK31" s="330"/>
      <c r="AL31" s="330"/>
      <c r="AM31" s="330"/>
      <c r="AN31" s="330"/>
      <c r="AO31" s="330"/>
    </row>
    <row r="32" spans="2:41" s="136" customFormat="1" ht="15.75" customHeight="1" x14ac:dyDescent="0.25">
      <c r="B32" s="6" t="s">
        <v>90</v>
      </c>
      <c r="C32" s="175"/>
      <c r="D32" s="175"/>
      <c r="E32" s="176"/>
      <c r="F32" s="177"/>
      <c r="G32" s="177"/>
      <c r="H32" s="177"/>
      <c r="I32" s="177"/>
      <c r="J32" s="177"/>
      <c r="K32" s="177"/>
      <c r="L32" s="177"/>
      <c r="M32" s="177"/>
      <c r="N32" s="177"/>
      <c r="O32" s="177"/>
      <c r="P32" s="177"/>
      <c r="Q32" s="177"/>
      <c r="R32" s="177"/>
      <c r="S32" s="177"/>
      <c r="AB32" s="138"/>
      <c r="AC32" s="139"/>
    </row>
    <row r="33" spans="2:41" s="136" customFormat="1" ht="15.75" customHeight="1" x14ac:dyDescent="0.25">
      <c r="B33" s="6" t="s">
        <v>91</v>
      </c>
      <c r="C33" s="175"/>
      <c r="D33" s="175"/>
      <c r="E33" s="176"/>
      <c r="F33" s="177"/>
      <c r="G33" s="177"/>
      <c r="H33" s="177"/>
      <c r="I33" s="177"/>
      <c r="J33" s="177"/>
      <c r="K33" s="177"/>
      <c r="L33" s="177"/>
      <c r="M33" s="177"/>
      <c r="N33" s="177"/>
      <c r="O33" s="177"/>
      <c r="P33" s="177"/>
      <c r="Q33" s="177"/>
      <c r="R33" s="177"/>
      <c r="S33" s="177"/>
      <c r="AB33" s="138"/>
      <c r="AC33" s="139"/>
    </row>
    <row r="34" spans="2:41" s="136" customFormat="1" ht="15.75" customHeight="1" x14ac:dyDescent="0.25">
      <c r="B34" s="6" t="s">
        <v>92</v>
      </c>
      <c r="C34" s="175"/>
      <c r="D34" s="175"/>
      <c r="E34" s="176"/>
      <c r="F34" s="177"/>
      <c r="G34" s="177"/>
      <c r="H34" s="177"/>
      <c r="I34" s="177"/>
      <c r="J34" s="177"/>
      <c r="K34" s="177"/>
      <c r="L34" s="177"/>
      <c r="M34" s="177"/>
      <c r="N34" s="177"/>
      <c r="O34" s="177"/>
      <c r="P34" s="177"/>
      <c r="Q34" s="177"/>
      <c r="R34" s="177"/>
      <c r="S34" s="177"/>
      <c r="AB34" s="138"/>
      <c r="AC34" s="329" t="s">
        <v>184</v>
      </c>
      <c r="AD34" s="329"/>
      <c r="AE34" s="329"/>
      <c r="AF34" s="329"/>
      <c r="AG34" s="329"/>
      <c r="AH34" s="329"/>
      <c r="AI34" s="329"/>
      <c r="AJ34" s="329"/>
      <c r="AK34" s="329"/>
      <c r="AL34" s="329"/>
      <c r="AM34" s="329"/>
      <c r="AN34" s="329"/>
      <c r="AO34" s="329"/>
    </row>
    <row r="35" spans="2:41" s="136" customFormat="1" ht="15.75" customHeight="1" x14ac:dyDescent="0.2">
      <c r="B35" s="6" t="s">
        <v>93</v>
      </c>
      <c r="C35" s="175"/>
      <c r="D35" s="175"/>
      <c r="E35" s="176"/>
      <c r="F35" s="177"/>
      <c r="G35" s="177"/>
      <c r="H35" s="177"/>
      <c r="I35" s="177"/>
      <c r="J35" s="177"/>
      <c r="K35" s="177"/>
      <c r="L35" s="177"/>
      <c r="M35" s="177"/>
      <c r="N35" s="177"/>
      <c r="O35" s="177"/>
      <c r="P35" s="177"/>
      <c r="Q35" s="177"/>
      <c r="R35" s="177"/>
      <c r="S35" s="177"/>
      <c r="AB35" s="138"/>
      <c r="AC35" s="330" t="s">
        <v>183</v>
      </c>
      <c r="AD35" s="330"/>
      <c r="AE35" s="330"/>
      <c r="AF35" s="330"/>
      <c r="AG35" s="330"/>
      <c r="AH35" s="330"/>
      <c r="AI35" s="330"/>
      <c r="AJ35" s="330"/>
      <c r="AK35" s="330"/>
      <c r="AL35" s="330"/>
      <c r="AM35" s="330"/>
      <c r="AN35" s="330"/>
      <c r="AO35" s="330"/>
    </row>
    <row r="36" spans="2:41" s="136" customFormat="1" ht="15.75" customHeight="1" x14ac:dyDescent="0.2">
      <c r="B36" s="6" t="s">
        <v>94</v>
      </c>
      <c r="C36" s="175"/>
      <c r="D36" s="175"/>
      <c r="E36" s="176"/>
      <c r="F36" s="177"/>
      <c r="G36" s="177"/>
      <c r="H36" s="177"/>
      <c r="I36" s="177"/>
      <c r="J36" s="177"/>
      <c r="K36" s="177"/>
      <c r="L36" s="177"/>
      <c r="M36" s="177"/>
      <c r="N36" s="177"/>
      <c r="O36" s="177"/>
      <c r="P36" s="177"/>
      <c r="Q36" s="177"/>
      <c r="R36" s="177"/>
      <c r="S36" s="177"/>
      <c r="AB36" s="138"/>
      <c r="AC36" s="330"/>
      <c r="AD36" s="330"/>
      <c r="AE36" s="330"/>
      <c r="AF36" s="330"/>
      <c r="AG36" s="330"/>
      <c r="AH36" s="330"/>
      <c r="AI36" s="330"/>
      <c r="AJ36" s="330"/>
      <c r="AK36" s="330"/>
      <c r="AL36" s="330"/>
      <c r="AM36" s="330"/>
      <c r="AN36" s="330"/>
      <c r="AO36" s="330"/>
    </row>
    <row r="37" spans="2:41" s="136" customFormat="1" ht="15.75" customHeight="1" x14ac:dyDescent="0.2">
      <c r="B37" s="6" t="s">
        <v>95</v>
      </c>
      <c r="C37" s="175"/>
      <c r="D37" s="175"/>
      <c r="E37" s="176"/>
      <c r="F37" s="177"/>
      <c r="G37" s="177"/>
      <c r="H37" s="177"/>
      <c r="I37" s="177"/>
      <c r="J37" s="177"/>
      <c r="K37" s="177"/>
      <c r="L37" s="177"/>
      <c r="M37" s="177"/>
      <c r="N37" s="177"/>
      <c r="O37" s="177"/>
      <c r="P37" s="177"/>
      <c r="Q37" s="177"/>
      <c r="R37" s="177"/>
      <c r="S37" s="177"/>
      <c r="AB37" s="138"/>
      <c r="AC37" s="330"/>
      <c r="AD37" s="330"/>
      <c r="AE37" s="330"/>
      <c r="AF37" s="330"/>
      <c r="AG37" s="330"/>
      <c r="AH37" s="330"/>
      <c r="AI37" s="330"/>
      <c r="AJ37" s="330"/>
      <c r="AK37" s="330"/>
      <c r="AL37" s="330"/>
      <c r="AM37" s="330"/>
      <c r="AN37" s="330"/>
      <c r="AO37" s="330"/>
    </row>
    <row r="38" spans="2:41" s="136" customFormat="1" ht="15.75" customHeight="1" x14ac:dyDescent="0.2">
      <c r="B38" s="6" t="s">
        <v>96</v>
      </c>
      <c r="C38" s="175"/>
      <c r="D38" s="175"/>
      <c r="E38" s="176"/>
      <c r="F38" s="177"/>
      <c r="G38" s="177"/>
      <c r="H38" s="177"/>
      <c r="I38" s="177"/>
      <c r="J38" s="177"/>
      <c r="K38" s="177"/>
      <c r="L38" s="177"/>
      <c r="M38" s="177"/>
      <c r="N38" s="177"/>
      <c r="O38" s="177"/>
      <c r="P38" s="177"/>
      <c r="Q38" s="177"/>
      <c r="R38" s="177"/>
      <c r="S38" s="177"/>
      <c r="AB38" s="138"/>
      <c r="AC38" s="330"/>
      <c r="AD38" s="330"/>
      <c r="AE38" s="330"/>
      <c r="AF38" s="330"/>
      <c r="AG38" s="330"/>
      <c r="AH38" s="330"/>
      <c r="AI38" s="330"/>
      <c r="AJ38" s="330"/>
      <c r="AK38" s="330"/>
      <c r="AL38" s="330"/>
      <c r="AM38" s="330"/>
      <c r="AN38" s="330"/>
      <c r="AO38" s="330"/>
    </row>
    <row r="39" spans="2:41" s="136" customFormat="1" ht="15.75" customHeight="1" x14ac:dyDescent="0.2">
      <c r="B39" s="6" t="s">
        <v>97</v>
      </c>
      <c r="C39" s="175"/>
      <c r="D39" s="175"/>
      <c r="E39" s="176"/>
      <c r="F39" s="177"/>
      <c r="G39" s="177"/>
      <c r="H39" s="177"/>
      <c r="I39" s="177"/>
      <c r="J39" s="177"/>
      <c r="K39" s="177"/>
      <c r="L39" s="177"/>
      <c r="M39" s="177"/>
      <c r="N39" s="177"/>
      <c r="O39" s="177"/>
      <c r="P39" s="177"/>
      <c r="Q39" s="177"/>
      <c r="R39" s="177"/>
      <c r="S39" s="177"/>
      <c r="AB39" s="138"/>
      <c r="AC39" s="330"/>
      <c r="AD39" s="330"/>
      <c r="AE39" s="330"/>
      <c r="AF39" s="330"/>
      <c r="AG39" s="330"/>
      <c r="AH39" s="330"/>
      <c r="AI39" s="330"/>
      <c r="AJ39" s="330"/>
      <c r="AK39" s="330"/>
      <c r="AL39" s="330"/>
      <c r="AM39" s="330"/>
      <c r="AN39" s="330"/>
      <c r="AO39" s="330"/>
    </row>
    <row r="40" spans="2:41" s="136" customFormat="1" ht="15.75" customHeight="1" x14ac:dyDescent="0.2">
      <c r="B40" s="145"/>
      <c r="C40" s="145"/>
      <c r="D40" s="145"/>
      <c r="E40" s="145"/>
      <c r="F40" s="145"/>
      <c r="G40" s="145"/>
      <c r="H40" s="143"/>
      <c r="I40" s="137"/>
      <c r="J40" s="137"/>
      <c r="AB40" s="138"/>
      <c r="AC40" s="330"/>
      <c r="AD40" s="330"/>
      <c r="AE40" s="330"/>
      <c r="AF40" s="330"/>
      <c r="AG40" s="330"/>
      <c r="AH40" s="330"/>
      <c r="AI40" s="330"/>
      <c r="AJ40" s="330"/>
      <c r="AK40" s="330"/>
      <c r="AL40" s="330"/>
      <c r="AM40" s="330"/>
      <c r="AN40" s="330"/>
      <c r="AO40" s="330"/>
    </row>
    <row r="41" spans="2:41" s="136" customFormat="1" ht="15.75" customHeight="1" x14ac:dyDescent="0.2">
      <c r="B41" s="145"/>
      <c r="C41" s="145"/>
      <c r="D41" s="145"/>
      <c r="E41" s="145"/>
      <c r="F41" s="145"/>
      <c r="G41" s="145"/>
      <c r="H41" s="143"/>
      <c r="I41" s="137"/>
      <c r="J41" s="137"/>
      <c r="AB41" s="138"/>
      <c r="AC41" s="330"/>
      <c r="AD41" s="330"/>
      <c r="AE41" s="330"/>
      <c r="AF41" s="330"/>
      <c r="AG41" s="330"/>
      <c r="AH41" s="330"/>
      <c r="AI41" s="330"/>
      <c r="AJ41" s="330"/>
      <c r="AK41" s="330"/>
      <c r="AL41" s="330"/>
      <c r="AM41" s="330"/>
      <c r="AN41" s="330"/>
      <c r="AO41" s="330"/>
    </row>
    <row r="42" spans="2:41" s="136" customFormat="1" ht="15.75" customHeight="1" x14ac:dyDescent="0.25">
      <c r="B42" s="121" t="s">
        <v>151</v>
      </c>
      <c r="E42" s="145"/>
      <c r="F42" s="145"/>
      <c r="G42" s="145"/>
      <c r="H42" s="143"/>
      <c r="I42" s="137"/>
      <c r="J42" s="137"/>
      <c r="AB42" s="138"/>
      <c r="AC42" s="330"/>
      <c r="AD42" s="330"/>
      <c r="AE42" s="330"/>
      <c r="AF42" s="330"/>
      <c r="AG42" s="330"/>
      <c r="AH42" s="330"/>
      <c r="AI42" s="330"/>
      <c r="AJ42" s="330"/>
      <c r="AK42" s="330"/>
      <c r="AL42" s="330"/>
      <c r="AM42" s="330"/>
      <c r="AN42" s="330"/>
      <c r="AO42" s="330"/>
    </row>
    <row r="43" spans="2:41" s="136" customFormat="1" ht="15.75" customHeight="1" x14ac:dyDescent="0.2">
      <c r="B43" s="145"/>
      <c r="C43" s="145"/>
      <c r="D43" s="145"/>
      <c r="E43" s="145"/>
      <c r="F43" s="145"/>
      <c r="G43" s="145"/>
      <c r="H43" s="143"/>
      <c r="I43" s="137"/>
      <c r="J43" s="137"/>
      <c r="AB43" s="138"/>
      <c r="AC43" s="330"/>
      <c r="AD43" s="330"/>
      <c r="AE43" s="330"/>
      <c r="AF43" s="330"/>
      <c r="AG43" s="330"/>
      <c r="AH43" s="330"/>
      <c r="AI43" s="330"/>
      <c r="AJ43" s="330"/>
      <c r="AK43" s="330"/>
      <c r="AL43" s="330"/>
      <c r="AM43" s="330"/>
      <c r="AN43" s="330"/>
      <c r="AO43" s="330"/>
    </row>
    <row r="44" spans="2:41" s="136" customFormat="1" ht="15.75" customHeight="1" x14ac:dyDescent="0.2">
      <c r="B44" s="340" t="s">
        <v>23</v>
      </c>
      <c r="C44" s="307" t="s">
        <v>116</v>
      </c>
      <c r="D44" s="307" t="s">
        <v>150</v>
      </c>
      <c r="E44" s="307" t="s">
        <v>111</v>
      </c>
      <c r="F44" s="307" t="s">
        <v>60</v>
      </c>
      <c r="G44" s="307"/>
      <c r="H44" s="307"/>
      <c r="I44" s="307"/>
      <c r="J44" s="307"/>
      <c r="K44" s="307"/>
      <c r="L44" s="307"/>
      <c r="M44" s="307"/>
      <c r="N44" s="307"/>
      <c r="O44" s="307"/>
      <c r="P44" s="307"/>
      <c r="Q44" s="307"/>
      <c r="R44" s="307"/>
      <c r="S44" s="307"/>
      <c r="AB44" s="138"/>
      <c r="AC44" s="330"/>
      <c r="AD44" s="330"/>
      <c r="AE44" s="330"/>
      <c r="AF44" s="330"/>
      <c r="AG44" s="330"/>
      <c r="AH44" s="330"/>
      <c r="AI44" s="330"/>
      <c r="AJ44" s="330"/>
      <c r="AK44" s="330"/>
      <c r="AL44" s="330"/>
      <c r="AM44" s="330"/>
      <c r="AN44" s="330"/>
      <c r="AO44" s="330"/>
    </row>
    <row r="45" spans="2:41" s="136" customFormat="1" ht="15" customHeight="1" x14ac:dyDescent="0.2">
      <c r="B45" s="335"/>
      <c r="C45" s="307"/>
      <c r="D45" s="307"/>
      <c r="E45" s="307"/>
      <c r="F45" s="307" t="s">
        <v>3</v>
      </c>
      <c r="G45" s="307" t="s">
        <v>4</v>
      </c>
      <c r="H45" s="307"/>
      <c r="I45" s="307"/>
      <c r="J45" s="307"/>
      <c r="K45" s="307"/>
      <c r="L45" s="307"/>
      <c r="M45" s="307"/>
      <c r="N45" s="307"/>
      <c r="O45" s="307" t="s">
        <v>5</v>
      </c>
      <c r="P45" s="307"/>
      <c r="Q45" s="307"/>
      <c r="R45" s="307"/>
      <c r="S45" s="307"/>
      <c r="AB45" s="138"/>
      <c r="AC45" s="330"/>
      <c r="AD45" s="330"/>
      <c r="AE45" s="330"/>
      <c r="AF45" s="330"/>
      <c r="AG45" s="330"/>
      <c r="AH45" s="330"/>
      <c r="AI45" s="330"/>
      <c r="AJ45" s="330"/>
      <c r="AK45" s="330"/>
      <c r="AL45" s="330"/>
      <c r="AM45" s="330"/>
      <c r="AN45" s="330"/>
      <c r="AO45" s="330"/>
    </row>
    <row r="46" spans="2:41" s="136" customFormat="1" ht="25.5" x14ac:dyDescent="0.2">
      <c r="B46" s="336"/>
      <c r="C46" s="307"/>
      <c r="D46" s="307"/>
      <c r="E46" s="307"/>
      <c r="F46" s="307"/>
      <c r="G46" s="204" t="s">
        <v>7</v>
      </c>
      <c r="H46" s="204" t="s">
        <v>8</v>
      </c>
      <c r="I46" s="204" t="s">
        <v>9</v>
      </c>
      <c r="J46" s="204" t="s">
        <v>10</v>
      </c>
      <c r="K46" s="204" t="s">
        <v>11</v>
      </c>
      <c r="L46" s="204" t="s">
        <v>12</v>
      </c>
      <c r="M46" s="204" t="s">
        <v>13</v>
      </c>
      <c r="N46" s="204" t="s">
        <v>14</v>
      </c>
      <c r="O46" s="204" t="s">
        <v>15</v>
      </c>
      <c r="P46" s="204" t="s">
        <v>16</v>
      </c>
      <c r="Q46" s="204" t="s">
        <v>17</v>
      </c>
      <c r="R46" s="204" t="s">
        <v>18</v>
      </c>
      <c r="S46" s="204" t="s">
        <v>19</v>
      </c>
      <c r="AB46" s="138"/>
      <c r="AC46" s="330"/>
      <c r="AD46" s="330"/>
      <c r="AE46" s="330"/>
      <c r="AF46" s="330"/>
      <c r="AG46" s="330"/>
      <c r="AH46" s="330"/>
      <c r="AI46" s="330"/>
      <c r="AJ46" s="330"/>
      <c r="AK46" s="330"/>
      <c r="AL46" s="330"/>
      <c r="AM46" s="330"/>
      <c r="AN46" s="330"/>
      <c r="AO46" s="330"/>
    </row>
    <row r="47" spans="2:41" s="137" customFormat="1" x14ac:dyDescent="0.2">
      <c r="B47" s="204" t="s">
        <v>43</v>
      </c>
      <c r="C47" s="204" t="s">
        <v>71</v>
      </c>
      <c r="D47" s="204" t="s">
        <v>87</v>
      </c>
      <c r="E47" s="204" t="s">
        <v>87</v>
      </c>
      <c r="F47" s="204" t="s">
        <v>48</v>
      </c>
      <c r="G47" s="204" t="s">
        <v>48</v>
      </c>
      <c r="H47" s="204" t="s">
        <v>48</v>
      </c>
      <c r="I47" s="204" t="s">
        <v>48</v>
      </c>
      <c r="J47" s="204" t="s">
        <v>48</v>
      </c>
      <c r="K47" s="204" t="s">
        <v>48</v>
      </c>
      <c r="L47" s="204" t="s">
        <v>48</v>
      </c>
      <c r="M47" s="204" t="s">
        <v>48</v>
      </c>
      <c r="N47" s="204" t="s">
        <v>48</v>
      </c>
      <c r="O47" s="204" t="s">
        <v>48</v>
      </c>
      <c r="P47" s="204" t="s">
        <v>48</v>
      </c>
      <c r="Q47" s="204" t="s">
        <v>48</v>
      </c>
      <c r="R47" s="204" t="s">
        <v>48</v>
      </c>
      <c r="S47" s="204" t="s">
        <v>48</v>
      </c>
      <c r="AB47" s="181"/>
      <c r="AC47" s="330"/>
      <c r="AD47" s="330"/>
      <c r="AE47" s="330"/>
      <c r="AF47" s="330"/>
      <c r="AG47" s="330"/>
      <c r="AH47" s="330"/>
      <c r="AI47" s="330"/>
      <c r="AJ47" s="330"/>
      <c r="AK47" s="330"/>
      <c r="AL47" s="330"/>
      <c r="AM47" s="330"/>
      <c r="AN47" s="330"/>
      <c r="AO47" s="330"/>
    </row>
    <row r="48" spans="2:41" s="136" customFormat="1" ht="15.75" customHeight="1" x14ac:dyDescent="0.2">
      <c r="B48" s="5" t="s">
        <v>88</v>
      </c>
      <c r="C48" s="178"/>
      <c r="D48" s="178"/>
      <c r="E48" s="179"/>
      <c r="F48" s="180"/>
      <c r="G48" s="180"/>
      <c r="H48" s="180"/>
      <c r="I48" s="180"/>
      <c r="J48" s="180"/>
      <c r="K48" s="180"/>
      <c r="L48" s="180"/>
      <c r="M48" s="180"/>
      <c r="N48" s="180"/>
      <c r="O48" s="180"/>
      <c r="P48" s="180"/>
      <c r="Q48" s="180"/>
      <c r="R48" s="180"/>
      <c r="S48" s="180"/>
      <c r="AB48" s="138"/>
      <c r="AC48" s="330"/>
      <c r="AD48" s="330"/>
      <c r="AE48" s="330"/>
      <c r="AF48" s="330"/>
      <c r="AG48" s="330"/>
      <c r="AH48" s="330"/>
      <c r="AI48" s="330"/>
      <c r="AJ48" s="330"/>
      <c r="AK48" s="330"/>
      <c r="AL48" s="330"/>
      <c r="AM48" s="330"/>
      <c r="AN48" s="330"/>
      <c r="AO48" s="330"/>
    </row>
    <row r="49" spans="2:41" s="136" customFormat="1" ht="15.75" customHeight="1" x14ac:dyDescent="0.2">
      <c r="B49" s="6" t="s">
        <v>89</v>
      </c>
      <c r="C49" s="175"/>
      <c r="D49" s="175"/>
      <c r="E49" s="176"/>
      <c r="F49" s="177"/>
      <c r="G49" s="177"/>
      <c r="H49" s="177"/>
      <c r="I49" s="177"/>
      <c r="J49" s="177"/>
      <c r="K49" s="177"/>
      <c r="L49" s="177"/>
      <c r="M49" s="177"/>
      <c r="N49" s="177"/>
      <c r="O49" s="177"/>
      <c r="P49" s="177"/>
      <c r="Q49" s="177"/>
      <c r="R49" s="177"/>
      <c r="S49" s="177"/>
      <c r="AB49" s="138"/>
      <c r="AC49" s="330"/>
      <c r="AD49" s="330"/>
      <c r="AE49" s="330"/>
      <c r="AF49" s="330"/>
      <c r="AG49" s="330"/>
      <c r="AH49" s="330"/>
      <c r="AI49" s="330"/>
      <c r="AJ49" s="330"/>
      <c r="AK49" s="330"/>
      <c r="AL49" s="330"/>
      <c r="AM49" s="330"/>
      <c r="AN49" s="330"/>
      <c r="AO49" s="330"/>
    </row>
    <row r="50" spans="2:41" s="136" customFormat="1" ht="15.75" customHeight="1" x14ac:dyDescent="0.2">
      <c r="B50" s="6" t="s">
        <v>90</v>
      </c>
      <c r="C50" s="175"/>
      <c r="D50" s="175"/>
      <c r="E50" s="176"/>
      <c r="F50" s="177"/>
      <c r="G50" s="177"/>
      <c r="H50" s="177"/>
      <c r="I50" s="177"/>
      <c r="J50" s="177"/>
      <c r="K50" s="177"/>
      <c r="L50" s="177"/>
      <c r="M50" s="177"/>
      <c r="N50" s="177"/>
      <c r="O50" s="177"/>
      <c r="P50" s="177"/>
      <c r="Q50" s="177"/>
      <c r="R50" s="177"/>
      <c r="S50" s="177"/>
      <c r="AB50" s="138"/>
      <c r="AC50" s="330"/>
      <c r="AD50" s="330"/>
      <c r="AE50" s="330"/>
      <c r="AF50" s="330"/>
      <c r="AG50" s="330"/>
      <c r="AH50" s="330"/>
      <c r="AI50" s="330"/>
      <c r="AJ50" s="330"/>
      <c r="AK50" s="330"/>
      <c r="AL50" s="330"/>
      <c r="AM50" s="330"/>
      <c r="AN50" s="330"/>
      <c r="AO50" s="330"/>
    </row>
    <row r="51" spans="2:41" s="136" customFormat="1" ht="15.75" customHeight="1" x14ac:dyDescent="0.2">
      <c r="B51" s="6" t="s">
        <v>91</v>
      </c>
      <c r="C51" s="175"/>
      <c r="D51" s="175"/>
      <c r="E51" s="176"/>
      <c r="F51" s="177"/>
      <c r="G51" s="177"/>
      <c r="H51" s="177"/>
      <c r="I51" s="177"/>
      <c r="J51" s="177"/>
      <c r="K51" s="177"/>
      <c r="L51" s="177"/>
      <c r="M51" s="177"/>
      <c r="N51" s="177"/>
      <c r="O51" s="177"/>
      <c r="P51" s="177"/>
      <c r="Q51" s="177"/>
      <c r="R51" s="177"/>
      <c r="S51" s="177"/>
      <c r="AB51" s="138"/>
      <c r="AC51" s="330"/>
      <c r="AD51" s="330"/>
      <c r="AE51" s="330"/>
      <c r="AF51" s="330"/>
      <c r="AG51" s="330"/>
      <c r="AH51" s="330"/>
      <c r="AI51" s="330"/>
      <c r="AJ51" s="330"/>
      <c r="AK51" s="330"/>
      <c r="AL51" s="330"/>
      <c r="AM51" s="330"/>
      <c r="AN51" s="330"/>
      <c r="AO51" s="330"/>
    </row>
    <row r="52" spans="2:41" s="136" customFormat="1" ht="15.75" customHeight="1" x14ac:dyDescent="0.2">
      <c r="B52" s="6" t="s">
        <v>92</v>
      </c>
      <c r="C52" s="175"/>
      <c r="D52" s="175"/>
      <c r="E52" s="176"/>
      <c r="F52" s="177"/>
      <c r="G52" s="177"/>
      <c r="H52" s="177"/>
      <c r="I52" s="177"/>
      <c r="J52" s="177"/>
      <c r="K52" s="177"/>
      <c r="L52" s="177"/>
      <c r="M52" s="177"/>
      <c r="N52" s="177"/>
      <c r="O52" s="177"/>
      <c r="P52" s="177"/>
      <c r="Q52" s="177"/>
      <c r="R52" s="177"/>
      <c r="S52" s="177"/>
      <c r="AB52" s="138"/>
      <c r="AC52" s="330"/>
      <c r="AD52" s="330"/>
      <c r="AE52" s="330"/>
      <c r="AF52" s="330"/>
      <c r="AG52" s="330"/>
      <c r="AH52" s="330"/>
      <c r="AI52" s="330"/>
      <c r="AJ52" s="330"/>
      <c r="AK52" s="330"/>
      <c r="AL52" s="330"/>
      <c r="AM52" s="330"/>
      <c r="AN52" s="330"/>
      <c r="AO52" s="330"/>
    </row>
    <row r="53" spans="2:41" s="136" customFormat="1" ht="15.75" customHeight="1" x14ac:dyDescent="0.2">
      <c r="B53" s="6" t="s">
        <v>93</v>
      </c>
      <c r="C53" s="175"/>
      <c r="D53" s="175"/>
      <c r="E53" s="176"/>
      <c r="F53" s="177"/>
      <c r="G53" s="177"/>
      <c r="H53" s="177"/>
      <c r="I53" s="177"/>
      <c r="J53" s="177"/>
      <c r="K53" s="177"/>
      <c r="L53" s="177"/>
      <c r="M53" s="177"/>
      <c r="N53" s="177"/>
      <c r="O53" s="177"/>
      <c r="P53" s="177"/>
      <c r="Q53" s="177"/>
      <c r="R53" s="177"/>
      <c r="S53" s="177"/>
      <c r="AB53" s="138"/>
      <c r="AC53" s="330"/>
      <c r="AD53" s="330"/>
      <c r="AE53" s="330"/>
      <c r="AF53" s="330"/>
      <c r="AG53" s="330"/>
      <c r="AH53" s="330"/>
      <c r="AI53" s="330"/>
      <c r="AJ53" s="330"/>
      <c r="AK53" s="330"/>
      <c r="AL53" s="330"/>
      <c r="AM53" s="330"/>
      <c r="AN53" s="330"/>
      <c r="AO53" s="330"/>
    </row>
    <row r="54" spans="2:41" s="136" customFormat="1" ht="15.75" customHeight="1" x14ac:dyDescent="0.25">
      <c r="B54" s="6" t="s">
        <v>94</v>
      </c>
      <c r="C54" s="175"/>
      <c r="D54" s="175"/>
      <c r="E54" s="176"/>
      <c r="F54" s="177"/>
      <c r="G54" s="177"/>
      <c r="H54" s="177"/>
      <c r="I54" s="177"/>
      <c r="J54" s="177"/>
      <c r="K54" s="177"/>
      <c r="L54" s="177"/>
      <c r="M54" s="177"/>
      <c r="N54" s="177"/>
      <c r="O54" s="177"/>
      <c r="P54" s="177"/>
      <c r="Q54" s="177"/>
      <c r="R54" s="177"/>
      <c r="S54" s="177"/>
      <c r="AB54" s="138"/>
      <c r="AC54" s="139"/>
    </row>
    <row r="55" spans="2:41" s="136" customFormat="1" ht="15.75" customHeight="1" x14ac:dyDescent="0.25">
      <c r="B55" s="6" t="s">
        <v>95</v>
      </c>
      <c r="C55" s="175"/>
      <c r="D55" s="175"/>
      <c r="E55" s="176"/>
      <c r="F55" s="177"/>
      <c r="G55" s="177"/>
      <c r="H55" s="177"/>
      <c r="I55" s="177"/>
      <c r="J55" s="177"/>
      <c r="K55" s="177"/>
      <c r="L55" s="177"/>
      <c r="M55" s="177"/>
      <c r="N55" s="177"/>
      <c r="O55" s="177"/>
      <c r="P55" s="177"/>
      <c r="Q55" s="177"/>
      <c r="R55" s="177"/>
      <c r="S55" s="177"/>
      <c r="AB55" s="138"/>
      <c r="AC55" s="139"/>
    </row>
    <row r="56" spans="2:41" s="136" customFormat="1" ht="15.75" customHeight="1" x14ac:dyDescent="0.25">
      <c r="B56" s="6" t="s">
        <v>96</v>
      </c>
      <c r="C56" s="175"/>
      <c r="D56" s="175"/>
      <c r="E56" s="176"/>
      <c r="F56" s="177"/>
      <c r="G56" s="177"/>
      <c r="H56" s="177"/>
      <c r="I56" s="177"/>
      <c r="J56" s="177"/>
      <c r="K56" s="177"/>
      <c r="L56" s="177"/>
      <c r="M56" s="177"/>
      <c r="N56" s="177"/>
      <c r="O56" s="177"/>
      <c r="P56" s="177"/>
      <c r="Q56" s="177"/>
      <c r="R56" s="177"/>
      <c r="S56" s="177"/>
      <c r="AB56" s="138"/>
      <c r="AC56" s="139"/>
    </row>
    <row r="57" spans="2:41" s="136" customFormat="1" ht="15.75" customHeight="1" x14ac:dyDescent="0.25">
      <c r="B57" s="6" t="s">
        <v>97</v>
      </c>
      <c r="C57" s="175"/>
      <c r="D57" s="175"/>
      <c r="E57" s="176"/>
      <c r="F57" s="177"/>
      <c r="G57" s="177"/>
      <c r="H57" s="177"/>
      <c r="I57" s="177"/>
      <c r="J57" s="177"/>
      <c r="K57" s="177"/>
      <c r="L57" s="177"/>
      <c r="M57" s="177"/>
      <c r="N57" s="177"/>
      <c r="O57" s="177"/>
      <c r="P57" s="177"/>
      <c r="Q57" s="177"/>
      <c r="R57" s="177"/>
      <c r="S57" s="177"/>
      <c r="AB57" s="138"/>
      <c r="AC57" s="139"/>
    </row>
    <row r="58" spans="2:41" s="136" customFormat="1" ht="15.75" customHeight="1" x14ac:dyDescent="0.25">
      <c r="B58" s="145"/>
      <c r="C58" s="145"/>
      <c r="D58" s="145"/>
      <c r="E58" s="145"/>
      <c r="F58" s="145"/>
      <c r="G58" s="145"/>
      <c r="H58" s="143"/>
      <c r="I58" s="137"/>
      <c r="J58" s="137"/>
      <c r="AB58" s="138"/>
      <c r="AC58" s="139"/>
    </row>
    <row r="59" spans="2:41" s="136" customFormat="1" ht="15.75" customHeight="1" x14ac:dyDescent="0.25">
      <c r="B59" s="145"/>
      <c r="C59" s="145"/>
      <c r="D59" s="145"/>
      <c r="E59" s="145"/>
      <c r="F59" s="145"/>
      <c r="G59" s="145"/>
      <c r="H59" s="143"/>
      <c r="I59" s="137"/>
      <c r="J59" s="137"/>
      <c r="AB59" s="138"/>
      <c r="AC59" s="139"/>
    </row>
    <row r="60" spans="2:41" s="136" customFormat="1" ht="15.75" customHeight="1" x14ac:dyDescent="0.3">
      <c r="B60" s="121" t="s">
        <v>58</v>
      </c>
      <c r="C60" s="145"/>
      <c r="D60" s="145"/>
      <c r="E60" s="145"/>
      <c r="F60" s="145"/>
      <c r="G60" s="145"/>
      <c r="H60" s="143"/>
      <c r="I60" s="137"/>
      <c r="J60" s="137"/>
      <c r="AB60" s="138"/>
      <c r="AC60" s="139"/>
    </row>
    <row r="61" spans="2:41" s="136" customFormat="1" ht="15.75" customHeight="1" x14ac:dyDescent="0.25">
      <c r="B61" s="145"/>
      <c r="C61" s="145"/>
      <c r="D61" s="145"/>
      <c r="E61" s="145"/>
      <c r="F61" s="145"/>
      <c r="G61" s="145"/>
      <c r="H61" s="143"/>
      <c r="I61" s="137"/>
      <c r="J61" s="137"/>
      <c r="AB61" s="138"/>
      <c r="AC61" s="139"/>
    </row>
    <row r="62" spans="2:41" x14ac:dyDescent="0.2">
      <c r="B62" s="308" t="s">
        <v>149</v>
      </c>
      <c r="C62" s="309"/>
      <c r="D62" s="303" t="s">
        <v>2</v>
      </c>
      <c r="E62" s="303" t="s">
        <v>3</v>
      </c>
      <c r="F62" s="303" t="s">
        <v>4</v>
      </c>
      <c r="G62" s="303"/>
      <c r="H62" s="303"/>
      <c r="I62" s="303"/>
      <c r="J62" s="303"/>
      <c r="K62" s="303"/>
      <c r="L62" s="303"/>
      <c r="M62" s="303"/>
      <c r="N62" s="303" t="s">
        <v>5</v>
      </c>
      <c r="O62" s="303"/>
      <c r="P62" s="303"/>
      <c r="Q62" s="303"/>
      <c r="R62" s="303"/>
    </row>
    <row r="63" spans="2:41" ht="25.5" x14ac:dyDescent="0.2">
      <c r="B63" s="310"/>
      <c r="C63" s="311"/>
      <c r="D63" s="303"/>
      <c r="E63" s="303"/>
      <c r="F63" s="78" t="s">
        <v>7</v>
      </c>
      <c r="G63" s="78" t="s">
        <v>8</v>
      </c>
      <c r="H63" s="78" t="s">
        <v>9</v>
      </c>
      <c r="I63" s="78" t="s">
        <v>10</v>
      </c>
      <c r="J63" s="78" t="s">
        <v>11</v>
      </c>
      <c r="K63" s="78" t="s">
        <v>12</v>
      </c>
      <c r="L63" s="78" t="s">
        <v>13</v>
      </c>
      <c r="M63" s="78" t="s">
        <v>14</v>
      </c>
      <c r="N63" s="78" t="s">
        <v>15</v>
      </c>
      <c r="O63" s="78" t="s">
        <v>16</v>
      </c>
      <c r="P63" s="78" t="s">
        <v>17</v>
      </c>
      <c r="Q63" s="78" t="s">
        <v>18</v>
      </c>
      <c r="R63" s="78" t="s">
        <v>19</v>
      </c>
    </row>
    <row r="64" spans="2:41" ht="13.15" x14ac:dyDescent="0.25">
      <c r="B64" s="304" t="s">
        <v>34</v>
      </c>
      <c r="C64" s="305"/>
      <c r="D64" s="168">
        <f>SUM(D7:D16)*D21+SUMPRODUCT(C30:C39,D30:D39)/1000+SUMPRODUCT(C48:C57,D48:D57)/1000</f>
        <v>0</v>
      </c>
      <c r="E64" s="168">
        <f t="shared" ref="E64:R64" si="0">SUM(E7:E16)*E21+SUMPRODUCT($C$30:$C$39,$E$30:$E$39,F30:F39)/1000+SUMPRODUCT($C$48:$C$57,$E$48:$E$57,F48:F57)/1000</f>
        <v>0</v>
      </c>
      <c r="F64" s="168">
        <f t="shared" si="0"/>
        <v>0</v>
      </c>
      <c r="G64" s="168">
        <f t="shared" si="0"/>
        <v>0</v>
      </c>
      <c r="H64" s="168">
        <f t="shared" si="0"/>
        <v>0</v>
      </c>
      <c r="I64" s="168">
        <f t="shared" si="0"/>
        <v>0</v>
      </c>
      <c r="J64" s="168">
        <f t="shared" si="0"/>
        <v>0</v>
      </c>
      <c r="K64" s="168">
        <f t="shared" si="0"/>
        <v>0</v>
      </c>
      <c r="L64" s="168">
        <f t="shared" si="0"/>
        <v>0</v>
      </c>
      <c r="M64" s="168">
        <f t="shared" si="0"/>
        <v>0</v>
      </c>
      <c r="N64" s="168">
        <f t="shared" si="0"/>
        <v>0</v>
      </c>
      <c r="O64" s="168">
        <f t="shared" si="0"/>
        <v>0</v>
      </c>
      <c r="P64" s="168">
        <f t="shared" si="0"/>
        <v>0</v>
      </c>
      <c r="Q64" s="168">
        <f t="shared" si="0"/>
        <v>0</v>
      </c>
      <c r="R64" s="168">
        <f t="shared" si="0"/>
        <v>0</v>
      </c>
    </row>
    <row r="67" spans="2:26" ht="15.6" x14ac:dyDescent="0.3">
      <c r="B67" s="117" t="s">
        <v>268</v>
      </c>
      <c r="C67" s="182"/>
      <c r="D67" s="182"/>
      <c r="E67" s="182"/>
      <c r="F67" s="182"/>
      <c r="G67" s="182"/>
      <c r="H67" s="183"/>
      <c r="I67" s="184"/>
      <c r="J67" s="184"/>
      <c r="K67" s="101"/>
      <c r="L67" s="101"/>
      <c r="M67" s="101"/>
      <c r="N67" s="101"/>
      <c r="O67" s="101"/>
      <c r="P67" s="101"/>
      <c r="Q67" s="101"/>
      <c r="R67" s="101"/>
      <c r="S67" s="185"/>
      <c r="T67" s="185"/>
      <c r="U67" s="185"/>
      <c r="V67" s="185"/>
      <c r="W67" s="185"/>
      <c r="X67" s="185"/>
      <c r="Y67" s="185"/>
      <c r="Z67" s="185"/>
    </row>
    <row r="68" spans="2:26" x14ac:dyDescent="0.2">
      <c r="B68" s="312" t="s">
        <v>256</v>
      </c>
      <c r="C68" s="313"/>
      <c r="D68" s="318" t="s">
        <v>2</v>
      </c>
      <c r="E68" s="318" t="s">
        <v>3</v>
      </c>
      <c r="F68" s="321" t="s">
        <v>4</v>
      </c>
      <c r="G68" s="322"/>
      <c r="H68" s="322"/>
      <c r="I68" s="322"/>
      <c r="J68" s="322"/>
      <c r="K68" s="322"/>
      <c r="L68" s="322"/>
      <c r="M68" s="323"/>
      <c r="N68" s="321" t="s">
        <v>5</v>
      </c>
      <c r="O68" s="322"/>
      <c r="P68" s="322"/>
      <c r="Q68" s="322"/>
      <c r="R68" s="323"/>
      <c r="S68" s="345" t="s">
        <v>271</v>
      </c>
      <c r="T68" s="346"/>
      <c r="U68" s="346"/>
      <c r="V68" s="346"/>
      <c r="W68" s="346"/>
      <c r="X68" s="346"/>
      <c r="Y68" s="346"/>
      <c r="Z68" s="347"/>
    </row>
    <row r="69" spans="2:26" ht="26.25" customHeight="1" x14ac:dyDescent="0.2">
      <c r="B69" s="314"/>
      <c r="C69" s="315"/>
      <c r="D69" s="319"/>
      <c r="E69" s="319"/>
      <c r="F69" s="324"/>
      <c r="G69" s="325"/>
      <c r="H69" s="325"/>
      <c r="I69" s="325"/>
      <c r="J69" s="325"/>
      <c r="K69" s="325"/>
      <c r="L69" s="325"/>
      <c r="M69" s="326"/>
      <c r="N69" s="324"/>
      <c r="O69" s="325"/>
      <c r="P69" s="325"/>
      <c r="Q69" s="325"/>
      <c r="R69" s="326"/>
      <c r="S69" s="303" t="s">
        <v>280</v>
      </c>
      <c r="T69" s="303" t="s">
        <v>257</v>
      </c>
      <c r="U69" s="303" t="s">
        <v>258</v>
      </c>
      <c r="V69" s="303" t="s">
        <v>259</v>
      </c>
      <c r="W69" s="303" t="s">
        <v>260</v>
      </c>
      <c r="X69" s="303" t="s">
        <v>261</v>
      </c>
      <c r="Y69" s="303"/>
      <c r="Z69" s="303" t="s">
        <v>311</v>
      </c>
    </row>
    <row r="70" spans="2:26" ht="25.5" x14ac:dyDescent="0.2">
      <c r="B70" s="316"/>
      <c r="C70" s="317"/>
      <c r="D70" s="320"/>
      <c r="E70" s="320"/>
      <c r="F70" s="78" t="s">
        <v>7</v>
      </c>
      <c r="G70" s="78" t="s">
        <v>8</v>
      </c>
      <c r="H70" s="78" t="s">
        <v>9</v>
      </c>
      <c r="I70" s="78" t="s">
        <v>10</v>
      </c>
      <c r="J70" s="78" t="s">
        <v>11</v>
      </c>
      <c r="K70" s="78" t="s">
        <v>12</v>
      </c>
      <c r="L70" s="78" t="s">
        <v>13</v>
      </c>
      <c r="M70" s="78" t="s">
        <v>14</v>
      </c>
      <c r="N70" s="78" t="s">
        <v>15</v>
      </c>
      <c r="O70" s="78" t="s">
        <v>16</v>
      </c>
      <c r="P70" s="78" t="s">
        <v>17</v>
      </c>
      <c r="Q70" s="78" t="s">
        <v>18</v>
      </c>
      <c r="R70" s="78" t="s">
        <v>19</v>
      </c>
      <c r="S70" s="303"/>
      <c r="T70" s="303"/>
      <c r="U70" s="303"/>
      <c r="V70" s="303"/>
      <c r="W70" s="303"/>
      <c r="X70" s="226" t="s">
        <v>262</v>
      </c>
      <c r="Y70" s="226" t="s">
        <v>263</v>
      </c>
      <c r="Z70" s="303"/>
    </row>
    <row r="71" spans="2:26" x14ac:dyDescent="0.2">
      <c r="B71" s="306" t="s">
        <v>276</v>
      </c>
      <c r="C71" s="151" t="s">
        <v>253</v>
      </c>
      <c r="D71" s="186"/>
      <c r="E71" s="147"/>
      <c r="F71" s="147"/>
      <c r="G71" s="147"/>
      <c r="H71" s="147"/>
      <c r="I71" s="147"/>
      <c r="J71" s="147"/>
      <c r="K71" s="147"/>
      <c r="L71" s="147"/>
      <c r="M71" s="147"/>
      <c r="N71" s="147"/>
      <c r="O71" s="147"/>
      <c r="P71" s="147"/>
      <c r="Q71" s="147"/>
      <c r="R71" s="147"/>
      <c r="S71" s="338"/>
      <c r="T71" s="338"/>
      <c r="U71" s="338"/>
      <c r="V71" s="338"/>
      <c r="W71" s="338"/>
      <c r="X71" s="339"/>
      <c r="Y71" s="339"/>
      <c r="Z71" s="338"/>
    </row>
    <row r="72" spans="2:26" x14ac:dyDescent="0.2">
      <c r="B72" s="306"/>
      <c r="C72" s="151" t="s">
        <v>252</v>
      </c>
      <c r="D72" s="186"/>
      <c r="E72" s="147"/>
      <c r="F72" s="147"/>
      <c r="G72" s="147"/>
      <c r="H72" s="147"/>
      <c r="I72" s="147"/>
      <c r="J72" s="147"/>
      <c r="K72" s="147"/>
      <c r="L72" s="147"/>
      <c r="M72" s="147"/>
      <c r="N72" s="147"/>
      <c r="O72" s="147"/>
      <c r="P72" s="147"/>
      <c r="Q72" s="147"/>
      <c r="R72" s="147"/>
      <c r="S72" s="338"/>
      <c r="T72" s="338"/>
      <c r="U72" s="338"/>
      <c r="V72" s="338"/>
      <c r="W72" s="338"/>
      <c r="X72" s="339"/>
      <c r="Y72" s="339"/>
      <c r="Z72" s="338"/>
    </row>
    <row r="73" spans="2:26" x14ac:dyDescent="0.2">
      <c r="B73" s="187" t="s">
        <v>278</v>
      </c>
      <c r="C73" s="146" t="s">
        <v>269</v>
      </c>
      <c r="D73" s="131" t="s">
        <v>269</v>
      </c>
      <c r="E73" s="146" t="s">
        <v>269</v>
      </c>
      <c r="F73" s="146" t="s">
        <v>269</v>
      </c>
      <c r="G73" s="146" t="s">
        <v>269</v>
      </c>
      <c r="H73" s="146" t="s">
        <v>269</v>
      </c>
      <c r="I73" s="146" t="s">
        <v>269</v>
      </c>
      <c r="J73" s="146" t="s">
        <v>269</v>
      </c>
      <c r="K73" s="146" t="s">
        <v>269</v>
      </c>
      <c r="L73" s="146" t="s">
        <v>269</v>
      </c>
      <c r="M73" s="146" t="s">
        <v>269</v>
      </c>
      <c r="N73" s="146" t="s">
        <v>269</v>
      </c>
      <c r="O73" s="146" t="s">
        <v>269</v>
      </c>
      <c r="P73" s="146" t="s">
        <v>269</v>
      </c>
      <c r="Q73" s="146" t="s">
        <v>269</v>
      </c>
      <c r="R73" s="146" t="s">
        <v>269</v>
      </c>
      <c r="S73" s="338"/>
      <c r="T73" s="338"/>
      <c r="U73" s="338"/>
      <c r="V73" s="338"/>
      <c r="W73" s="338"/>
      <c r="X73" s="339"/>
      <c r="Y73" s="339"/>
      <c r="Z73" s="338"/>
    </row>
    <row r="74" spans="2:26" x14ac:dyDescent="0.2">
      <c r="B74" s="306" t="s">
        <v>274</v>
      </c>
      <c r="C74" s="151" t="s">
        <v>253</v>
      </c>
      <c r="D74" s="186"/>
      <c r="E74" s="147"/>
      <c r="F74" s="147"/>
      <c r="G74" s="147"/>
      <c r="H74" s="147"/>
      <c r="I74" s="147"/>
      <c r="J74" s="147"/>
      <c r="K74" s="147"/>
      <c r="L74" s="147"/>
      <c r="M74" s="147"/>
      <c r="N74" s="147"/>
      <c r="O74" s="147"/>
      <c r="P74" s="147"/>
      <c r="Q74" s="147"/>
      <c r="R74" s="147"/>
      <c r="S74" s="338"/>
      <c r="T74" s="338"/>
      <c r="U74" s="338"/>
      <c r="V74" s="338"/>
      <c r="W74" s="338"/>
      <c r="X74" s="339"/>
      <c r="Y74" s="339"/>
      <c r="Z74" s="338"/>
    </row>
    <row r="75" spans="2:26" x14ac:dyDescent="0.2">
      <c r="B75" s="306"/>
      <c r="C75" s="151" t="s">
        <v>252</v>
      </c>
      <c r="D75" s="186"/>
      <c r="E75" s="147"/>
      <c r="F75" s="147"/>
      <c r="G75" s="147"/>
      <c r="H75" s="147"/>
      <c r="I75" s="147"/>
      <c r="J75" s="147"/>
      <c r="K75" s="147"/>
      <c r="L75" s="147"/>
      <c r="M75" s="147"/>
      <c r="N75" s="147"/>
      <c r="O75" s="147"/>
      <c r="P75" s="147"/>
      <c r="Q75" s="147"/>
      <c r="R75" s="147"/>
      <c r="S75" s="338"/>
      <c r="T75" s="338"/>
      <c r="U75" s="338"/>
      <c r="V75" s="338"/>
      <c r="W75" s="338"/>
      <c r="X75" s="339"/>
      <c r="Y75" s="339"/>
      <c r="Z75" s="338"/>
    </row>
    <row r="76" spans="2:26" x14ac:dyDescent="0.2">
      <c r="B76" s="187" t="s">
        <v>278</v>
      </c>
      <c r="C76" s="146" t="s">
        <v>269</v>
      </c>
      <c r="D76" s="131" t="s">
        <v>269</v>
      </c>
      <c r="E76" s="146" t="s">
        <v>269</v>
      </c>
      <c r="F76" s="146" t="s">
        <v>269</v>
      </c>
      <c r="G76" s="146" t="s">
        <v>269</v>
      </c>
      <c r="H76" s="146" t="s">
        <v>269</v>
      </c>
      <c r="I76" s="146" t="s">
        <v>269</v>
      </c>
      <c r="J76" s="146" t="s">
        <v>269</v>
      </c>
      <c r="K76" s="146" t="s">
        <v>269</v>
      </c>
      <c r="L76" s="146" t="s">
        <v>269</v>
      </c>
      <c r="M76" s="146" t="s">
        <v>269</v>
      </c>
      <c r="N76" s="146" t="s">
        <v>269</v>
      </c>
      <c r="O76" s="146" t="s">
        <v>269</v>
      </c>
      <c r="P76" s="146" t="s">
        <v>269</v>
      </c>
      <c r="Q76" s="146" t="s">
        <v>269</v>
      </c>
      <c r="R76" s="146" t="s">
        <v>269</v>
      </c>
      <c r="S76" s="338"/>
      <c r="T76" s="338"/>
      <c r="U76" s="338"/>
      <c r="V76" s="338"/>
      <c r="W76" s="338"/>
      <c r="X76" s="339"/>
      <c r="Y76" s="339"/>
      <c r="Z76" s="338"/>
    </row>
    <row r="77" spans="2:26" x14ac:dyDescent="0.2">
      <c r="B77" s="306" t="s">
        <v>275</v>
      </c>
      <c r="C77" s="151" t="s">
        <v>253</v>
      </c>
      <c r="D77" s="186"/>
      <c r="E77" s="147"/>
      <c r="F77" s="147"/>
      <c r="G77" s="147"/>
      <c r="H77" s="147"/>
      <c r="I77" s="147"/>
      <c r="J77" s="147"/>
      <c r="K77" s="147"/>
      <c r="L77" s="147"/>
      <c r="M77" s="147"/>
      <c r="N77" s="147"/>
      <c r="O77" s="147"/>
      <c r="P77" s="147"/>
      <c r="Q77" s="147"/>
      <c r="R77" s="147"/>
      <c r="S77" s="338"/>
      <c r="T77" s="338"/>
      <c r="U77" s="338"/>
      <c r="V77" s="338"/>
      <c r="W77" s="338"/>
      <c r="X77" s="339"/>
      <c r="Y77" s="339"/>
      <c r="Z77" s="338"/>
    </row>
    <row r="78" spans="2:26" x14ac:dyDescent="0.2">
      <c r="B78" s="306"/>
      <c r="C78" s="151" t="s">
        <v>252</v>
      </c>
      <c r="D78" s="186"/>
      <c r="E78" s="147"/>
      <c r="F78" s="147"/>
      <c r="G78" s="147"/>
      <c r="H78" s="147"/>
      <c r="I78" s="147"/>
      <c r="J78" s="147"/>
      <c r="K78" s="147"/>
      <c r="L78" s="147"/>
      <c r="M78" s="147"/>
      <c r="N78" s="147"/>
      <c r="O78" s="147"/>
      <c r="P78" s="147"/>
      <c r="Q78" s="147"/>
      <c r="R78" s="147"/>
      <c r="S78" s="338"/>
      <c r="T78" s="338"/>
      <c r="U78" s="338"/>
      <c r="V78" s="338"/>
      <c r="W78" s="338"/>
      <c r="X78" s="339"/>
      <c r="Y78" s="339"/>
      <c r="Z78" s="338"/>
    </row>
    <row r="79" spans="2:26" x14ac:dyDescent="0.2">
      <c r="B79" s="187" t="s">
        <v>278</v>
      </c>
      <c r="C79" s="146" t="s">
        <v>269</v>
      </c>
      <c r="D79" s="131" t="s">
        <v>269</v>
      </c>
      <c r="E79" s="146" t="s">
        <v>269</v>
      </c>
      <c r="F79" s="146" t="s">
        <v>269</v>
      </c>
      <c r="G79" s="146" t="s">
        <v>269</v>
      </c>
      <c r="H79" s="146" t="s">
        <v>269</v>
      </c>
      <c r="I79" s="146" t="s">
        <v>269</v>
      </c>
      <c r="J79" s="146" t="s">
        <v>269</v>
      </c>
      <c r="K79" s="146" t="s">
        <v>269</v>
      </c>
      <c r="L79" s="146" t="s">
        <v>269</v>
      </c>
      <c r="M79" s="146" t="s">
        <v>269</v>
      </c>
      <c r="N79" s="146" t="s">
        <v>269</v>
      </c>
      <c r="O79" s="146" t="s">
        <v>269</v>
      </c>
      <c r="P79" s="146" t="s">
        <v>269</v>
      </c>
      <c r="Q79" s="146" t="s">
        <v>269</v>
      </c>
      <c r="R79" s="146" t="s">
        <v>269</v>
      </c>
      <c r="S79" s="338"/>
      <c r="T79" s="338"/>
      <c r="U79" s="338"/>
      <c r="V79" s="338"/>
      <c r="W79" s="338"/>
      <c r="X79" s="339"/>
      <c r="Y79" s="339"/>
      <c r="Z79" s="338"/>
    </row>
    <row r="80" spans="2:26" x14ac:dyDescent="0.2">
      <c r="B80" s="306" t="s">
        <v>248</v>
      </c>
      <c r="C80" s="151" t="s">
        <v>253</v>
      </c>
      <c r="D80" s="186"/>
      <c r="E80" s="147"/>
      <c r="F80" s="147"/>
      <c r="G80" s="147"/>
      <c r="H80" s="147"/>
      <c r="I80" s="147"/>
      <c r="J80" s="147"/>
      <c r="K80" s="147"/>
      <c r="L80" s="147"/>
      <c r="M80" s="147"/>
      <c r="N80" s="147"/>
      <c r="O80" s="147"/>
      <c r="P80" s="147"/>
      <c r="Q80" s="147"/>
      <c r="R80" s="147"/>
      <c r="S80" s="338"/>
      <c r="T80" s="338"/>
      <c r="U80" s="338"/>
      <c r="V80" s="338"/>
      <c r="W80" s="338"/>
      <c r="X80" s="339"/>
      <c r="Y80" s="339"/>
      <c r="Z80" s="338"/>
    </row>
    <row r="81" spans="2:26" x14ac:dyDescent="0.2">
      <c r="B81" s="306"/>
      <c r="C81" s="151" t="s">
        <v>252</v>
      </c>
      <c r="D81" s="186"/>
      <c r="E81" s="147"/>
      <c r="F81" s="147"/>
      <c r="G81" s="147"/>
      <c r="H81" s="147"/>
      <c r="I81" s="147"/>
      <c r="J81" s="147"/>
      <c r="K81" s="147"/>
      <c r="L81" s="147"/>
      <c r="M81" s="147"/>
      <c r="N81" s="147"/>
      <c r="O81" s="147"/>
      <c r="P81" s="147"/>
      <c r="Q81" s="147"/>
      <c r="R81" s="147"/>
      <c r="S81" s="338"/>
      <c r="T81" s="338"/>
      <c r="U81" s="338"/>
      <c r="V81" s="338"/>
      <c r="W81" s="338"/>
      <c r="X81" s="339"/>
      <c r="Y81" s="339"/>
      <c r="Z81" s="338"/>
    </row>
    <row r="82" spans="2:26" x14ac:dyDescent="0.2">
      <c r="B82" s="187" t="s">
        <v>278</v>
      </c>
      <c r="C82" s="146" t="s">
        <v>269</v>
      </c>
      <c r="D82" s="131" t="s">
        <v>269</v>
      </c>
      <c r="E82" s="146" t="s">
        <v>269</v>
      </c>
      <c r="F82" s="146" t="s">
        <v>269</v>
      </c>
      <c r="G82" s="146" t="s">
        <v>269</v>
      </c>
      <c r="H82" s="146" t="s">
        <v>269</v>
      </c>
      <c r="I82" s="146" t="s">
        <v>269</v>
      </c>
      <c r="J82" s="146" t="s">
        <v>269</v>
      </c>
      <c r="K82" s="146" t="s">
        <v>269</v>
      </c>
      <c r="L82" s="146" t="s">
        <v>269</v>
      </c>
      <c r="M82" s="146" t="s">
        <v>269</v>
      </c>
      <c r="N82" s="146" t="s">
        <v>269</v>
      </c>
      <c r="O82" s="146" t="s">
        <v>269</v>
      </c>
      <c r="P82" s="146" t="s">
        <v>269</v>
      </c>
      <c r="Q82" s="146" t="s">
        <v>269</v>
      </c>
      <c r="R82" s="146" t="s">
        <v>269</v>
      </c>
      <c r="S82" s="338"/>
      <c r="T82" s="338"/>
      <c r="U82" s="338"/>
      <c r="V82" s="338"/>
      <c r="W82" s="338"/>
      <c r="X82" s="339"/>
      <c r="Y82" s="339"/>
      <c r="Z82" s="338"/>
    </row>
    <row r="83" spans="2:26" x14ac:dyDescent="0.2">
      <c r="B83" s="306" t="s">
        <v>249</v>
      </c>
      <c r="C83" s="151" t="s">
        <v>253</v>
      </c>
      <c r="D83" s="186"/>
      <c r="E83" s="147"/>
      <c r="F83" s="147"/>
      <c r="G83" s="147"/>
      <c r="H83" s="147"/>
      <c r="I83" s="147"/>
      <c r="J83" s="147"/>
      <c r="K83" s="147"/>
      <c r="L83" s="147"/>
      <c r="M83" s="147"/>
      <c r="N83" s="147"/>
      <c r="O83" s="147"/>
      <c r="P83" s="147"/>
      <c r="Q83" s="147"/>
      <c r="R83" s="147"/>
      <c r="S83" s="338"/>
      <c r="T83" s="338"/>
      <c r="U83" s="338"/>
      <c r="V83" s="338"/>
      <c r="W83" s="338"/>
      <c r="X83" s="339"/>
      <c r="Y83" s="339"/>
      <c r="Z83" s="338"/>
    </row>
    <row r="84" spans="2:26" x14ac:dyDescent="0.2">
      <c r="B84" s="306"/>
      <c r="C84" s="151" t="s">
        <v>252</v>
      </c>
      <c r="D84" s="186"/>
      <c r="E84" s="147"/>
      <c r="F84" s="147"/>
      <c r="G84" s="147"/>
      <c r="H84" s="147"/>
      <c r="I84" s="147"/>
      <c r="J84" s="147"/>
      <c r="K84" s="147"/>
      <c r="L84" s="147"/>
      <c r="M84" s="147"/>
      <c r="N84" s="147"/>
      <c r="O84" s="147"/>
      <c r="P84" s="147"/>
      <c r="Q84" s="147"/>
      <c r="R84" s="147"/>
      <c r="S84" s="338"/>
      <c r="T84" s="338"/>
      <c r="U84" s="338"/>
      <c r="V84" s="338"/>
      <c r="W84" s="338"/>
      <c r="X84" s="339"/>
      <c r="Y84" s="339"/>
      <c r="Z84" s="338"/>
    </row>
    <row r="85" spans="2:26" x14ac:dyDescent="0.2">
      <c r="B85" s="187" t="s">
        <v>278</v>
      </c>
      <c r="C85" s="146" t="s">
        <v>269</v>
      </c>
      <c r="D85" s="188" t="s">
        <v>269</v>
      </c>
      <c r="E85" s="146" t="s">
        <v>269</v>
      </c>
      <c r="F85" s="146" t="s">
        <v>269</v>
      </c>
      <c r="G85" s="146" t="s">
        <v>269</v>
      </c>
      <c r="H85" s="146" t="s">
        <v>269</v>
      </c>
      <c r="I85" s="146" t="s">
        <v>269</v>
      </c>
      <c r="J85" s="146" t="s">
        <v>269</v>
      </c>
      <c r="K85" s="146" t="s">
        <v>269</v>
      </c>
      <c r="L85" s="146" t="s">
        <v>269</v>
      </c>
      <c r="M85" s="146" t="s">
        <v>269</v>
      </c>
      <c r="N85" s="146" t="s">
        <v>269</v>
      </c>
      <c r="O85" s="146" t="s">
        <v>269</v>
      </c>
      <c r="P85" s="146" t="s">
        <v>269</v>
      </c>
      <c r="Q85" s="146" t="s">
        <v>269</v>
      </c>
      <c r="R85" s="146" t="s">
        <v>269</v>
      </c>
      <c r="S85" s="338"/>
      <c r="T85" s="338"/>
      <c r="U85" s="338"/>
      <c r="V85" s="338"/>
      <c r="W85" s="338"/>
      <c r="X85" s="339"/>
      <c r="Y85" s="339"/>
      <c r="Z85" s="338"/>
    </row>
    <row r="86" spans="2:26" ht="13.15" x14ac:dyDescent="0.25">
      <c r="S86" s="85"/>
      <c r="T86" s="85"/>
      <c r="U86" s="85"/>
      <c r="V86" s="85"/>
      <c r="W86" s="85"/>
      <c r="X86" s="85"/>
      <c r="Y86" s="85"/>
      <c r="Z86" s="85"/>
    </row>
    <row r="87" spans="2:26" ht="13.15" x14ac:dyDescent="0.25">
      <c r="S87" s="85"/>
      <c r="T87" s="85"/>
      <c r="U87" s="85"/>
      <c r="V87" s="85"/>
      <c r="W87" s="85"/>
      <c r="X87" s="85"/>
      <c r="Y87" s="85"/>
      <c r="Z87" s="85"/>
    </row>
    <row r="88" spans="2:26" ht="12.75" customHeight="1" x14ac:dyDescent="0.2">
      <c r="B88" s="333" t="s">
        <v>303</v>
      </c>
      <c r="C88" s="333"/>
      <c r="D88" s="303" t="s">
        <v>2</v>
      </c>
      <c r="E88" s="303" t="s">
        <v>3</v>
      </c>
      <c r="F88" s="303" t="s">
        <v>4</v>
      </c>
      <c r="G88" s="303"/>
      <c r="H88" s="303"/>
      <c r="I88" s="303"/>
      <c r="J88" s="303"/>
      <c r="K88" s="303"/>
      <c r="L88" s="303"/>
      <c r="M88" s="303"/>
      <c r="N88" s="303" t="s">
        <v>5</v>
      </c>
      <c r="O88" s="303"/>
      <c r="P88" s="303"/>
      <c r="Q88" s="303"/>
      <c r="R88" s="303"/>
      <c r="S88" s="300" t="s">
        <v>273</v>
      </c>
      <c r="T88" s="300" t="s">
        <v>309</v>
      </c>
      <c r="U88" s="300" t="s">
        <v>265</v>
      </c>
      <c r="V88" s="302" t="s">
        <v>310</v>
      </c>
    </row>
    <row r="89" spans="2:26" ht="25.5" x14ac:dyDescent="0.2">
      <c r="B89" s="333"/>
      <c r="C89" s="333"/>
      <c r="D89" s="303"/>
      <c r="E89" s="303"/>
      <c r="F89" s="78" t="s">
        <v>7</v>
      </c>
      <c r="G89" s="78" t="s">
        <v>8</v>
      </c>
      <c r="H89" s="78" t="s">
        <v>9</v>
      </c>
      <c r="I89" s="78" t="s">
        <v>10</v>
      </c>
      <c r="J89" s="78" t="s">
        <v>11</v>
      </c>
      <c r="K89" s="78" t="s">
        <v>12</v>
      </c>
      <c r="L89" s="78" t="s">
        <v>13</v>
      </c>
      <c r="M89" s="78" t="s">
        <v>14</v>
      </c>
      <c r="N89" s="78" t="s">
        <v>15</v>
      </c>
      <c r="O89" s="78" t="s">
        <v>16</v>
      </c>
      <c r="P89" s="78" t="s">
        <v>17</v>
      </c>
      <c r="Q89" s="78" t="s">
        <v>18</v>
      </c>
      <c r="R89" s="78" t="s">
        <v>19</v>
      </c>
      <c r="S89" s="301"/>
      <c r="T89" s="301"/>
      <c r="U89" s="301"/>
      <c r="V89" s="302"/>
    </row>
    <row r="90" spans="2:26" ht="13.15" x14ac:dyDescent="0.25">
      <c r="B90" s="299" t="str">
        <f>B71</f>
        <v>Measure 1</v>
      </c>
      <c r="C90" s="299"/>
      <c r="D90" s="242">
        <f>IF($C$73="NO",D64*D71*D72,D64*D71)</f>
        <v>0</v>
      </c>
      <c r="E90" s="242">
        <f t="shared" ref="E90:R90" si="1">IF($C$73="NO",E64*E71*E72,E64*E71)</f>
        <v>0</v>
      </c>
      <c r="F90" s="242">
        <f t="shared" si="1"/>
        <v>0</v>
      </c>
      <c r="G90" s="242">
        <f t="shared" si="1"/>
        <v>0</v>
      </c>
      <c r="H90" s="242">
        <f t="shared" si="1"/>
        <v>0</v>
      </c>
      <c r="I90" s="242">
        <f t="shared" si="1"/>
        <v>0</v>
      </c>
      <c r="J90" s="242">
        <f t="shared" si="1"/>
        <v>0</v>
      </c>
      <c r="K90" s="242">
        <f t="shared" si="1"/>
        <v>0</v>
      </c>
      <c r="L90" s="242">
        <f t="shared" si="1"/>
        <v>0</v>
      </c>
      <c r="M90" s="242">
        <f t="shared" si="1"/>
        <v>0</v>
      </c>
      <c r="N90" s="242">
        <f t="shared" si="1"/>
        <v>0</v>
      </c>
      <c r="O90" s="242">
        <f t="shared" si="1"/>
        <v>0</v>
      </c>
      <c r="P90" s="242">
        <f t="shared" si="1"/>
        <v>0</v>
      </c>
      <c r="Q90" s="242">
        <f t="shared" si="1"/>
        <v>0</v>
      </c>
      <c r="R90" s="242">
        <f t="shared" si="1"/>
        <v>0</v>
      </c>
      <c r="S90" s="168">
        <f>SUM(D90:R90)-SUM(D99:R99)</f>
        <v>0</v>
      </c>
      <c r="T90" s="242">
        <f>SUMPRODUCT(D90:R90,'Emission factors'!$D$6:$R$6)-SUMPRODUCT(D99:R99,'Emission factors'!$D$6:$R$6)</f>
        <v>0</v>
      </c>
      <c r="U90" s="168">
        <f>SUM(N99:R99)</f>
        <v>0</v>
      </c>
      <c r="V90" s="168">
        <f>IF(S71=0,0,S71/T90)</f>
        <v>0</v>
      </c>
    </row>
    <row r="91" spans="2:26" ht="13.15" x14ac:dyDescent="0.25">
      <c r="B91" s="299" t="str">
        <f>B74</f>
        <v>Measure 2</v>
      </c>
      <c r="C91" s="299"/>
      <c r="D91" s="242">
        <f>IF($C$76="NO",D64*D74*D75,D64*D74)</f>
        <v>0</v>
      </c>
      <c r="E91" s="242">
        <f t="shared" ref="E91:R91" si="2">IF($C$76="NO",E64*E74*E75,E64*E74)</f>
        <v>0</v>
      </c>
      <c r="F91" s="242">
        <f t="shared" si="2"/>
        <v>0</v>
      </c>
      <c r="G91" s="242">
        <f t="shared" si="2"/>
        <v>0</v>
      </c>
      <c r="H91" s="242">
        <f t="shared" si="2"/>
        <v>0</v>
      </c>
      <c r="I91" s="242">
        <f t="shared" si="2"/>
        <v>0</v>
      </c>
      <c r="J91" s="242">
        <f t="shared" si="2"/>
        <v>0</v>
      </c>
      <c r="K91" s="242">
        <f t="shared" si="2"/>
        <v>0</v>
      </c>
      <c r="L91" s="242">
        <f t="shared" si="2"/>
        <v>0</v>
      </c>
      <c r="M91" s="242">
        <f t="shared" si="2"/>
        <v>0</v>
      </c>
      <c r="N91" s="242">
        <f t="shared" si="2"/>
        <v>0</v>
      </c>
      <c r="O91" s="242">
        <f t="shared" si="2"/>
        <v>0</v>
      </c>
      <c r="P91" s="242">
        <f t="shared" si="2"/>
        <v>0</v>
      </c>
      <c r="Q91" s="242">
        <f t="shared" si="2"/>
        <v>0</v>
      </c>
      <c r="R91" s="242">
        <f t="shared" si="2"/>
        <v>0</v>
      </c>
      <c r="S91" s="168">
        <f>SUM(D91:R91)-SUM(D100:R100)</f>
        <v>0</v>
      </c>
      <c r="T91" s="242">
        <f>SUMPRODUCT(D91:R91,'Emission factors'!$D$6:$R$6)-SUMPRODUCT(D100:R100,'Emission factors'!$D$6:$R$6)</f>
        <v>0</v>
      </c>
      <c r="U91" s="168">
        <f t="shared" ref="U91:U94" si="3">SUM(N100:R100)</f>
        <v>0</v>
      </c>
      <c r="V91" s="168">
        <f>IF(S74=0,0,S74/T91)</f>
        <v>0</v>
      </c>
    </row>
    <row r="92" spans="2:26" ht="13.15" x14ac:dyDescent="0.25">
      <c r="B92" s="299" t="str">
        <f>B77</f>
        <v>Measure 3</v>
      </c>
      <c r="C92" s="299"/>
      <c r="D92" s="242">
        <f>IF($C$79="NO",D64*D77*D78,D64*D77)</f>
        <v>0</v>
      </c>
      <c r="E92" s="242">
        <f t="shared" ref="E92:R92" si="4">IF($C$79="NO",E64*E77*E78,E64*E77)</f>
        <v>0</v>
      </c>
      <c r="F92" s="242">
        <f t="shared" si="4"/>
        <v>0</v>
      </c>
      <c r="G92" s="242">
        <f t="shared" si="4"/>
        <v>0</v>
      </c>
      <c r="H92" s="242">
        <f t="shared" si="4"/>
        <v>0</v>
      </c>
      <c r="I92" s="242">
        <f t="shared" si="4"/>
        <v>0</v>
      </c>
      <c r="J92" s="242">
        <f t="shared" si="4"/>
        <v>0</v>
      </c>
      <c r="K92" s="242">
        <f t="shared" si="4"/>
        <v>0</v>
      </c>
      <c r="L92" s="242">
        <f t="shared" si="4"/>
        <v>0</v>
      </c>
      <c r="M92" s="242">
        <f t="shared" si="4"/>
        <v>0</v>
      </c>
      <c r="N92" s="242">
        <f t="shared" si="4"/>
        <v>0</v>
      </c>
      <c r="O92" s="242">
        <f t="shared" si="4"/>
        <v>0</v>
      </c>
      <c r="P92" s="242">
        <f t="shared" si="4"/>
        <v>0</v>
      </c>
      <c r="Q92" s="242">
        <f t="shared" si="4"/>
        <v>0</v>
      </c>
      <c r="R92" s="242">
        <f t="shared" si="4"/>
        <v>0</v>
      </c>
      <c r="S92" s="168">
        <f>SUM(D92:R92)-SUM(D101:R101)</f>
        <v>0</v>
      </c>
      <c r="T92" s="242">
        <f>SUMPRODUCT(D92:R92,'Emission factors'!$D$6:$R$6)-SUMPRODUCT(D101:R101,'Emission factors'!$D$6:$R$6)</f>
        <v>0</v>
      </c>
      <c r="U92" s="168">
        <f t="shared" si="3"/>
        <v>0</v>
      </c>
      <c r="V92" s="168">
        <f>IF(S77=0,0,S77/T92)</f>
        <v>0</v>
      </c>
    </row>
    <row r="93" spans="2:26" ht="13.15" x14ac:dyDescent="0.25">
      <c r="B93" s="299" t="str">
        <f>B80</f>
        <v>Measure 4</v>
      </c>
      <c r="C93" s="299"/>
      <c r="D93" s="242">
        <f>IF($C$82="NO",D64*D80*D81,D64*D80)</f>
        <v>0</v>
      </c>
      <c r="E93" s="242">
        <f t="shared" ref="E93:R93" si="5">IF($C$82="NO",E64*E80*E81,E64*E80)</f>
        <v>0</v>
      </c>
      <c r="F93" s="242">
        <f t="shared" si="5"/>
        <v>0</v>
      </c>
      <c r="G93" s="242">
        <f t="shared" si="5"/>
        <v>0</v>
      </c>
      <c r="H93" s="242">
        <f t="shared" si="5"/>
        <v>0</v>
      </c>
      <c r="I93" s="242">
        <f t="shared" si="5"/>
        <v>0</v>
      </c>
      <c r="J93" s="242">
        <f t="shared" si="5"/>
        <v>0</v>
      </c>
      <c r="K93" s="242">
        <f t="shared" si="5"/>
        <v>0</v>
      </c>
      <c r="L93" s="242">
        <f t="shared" si="5"/>
        <v>0</v>
      </c>
      <c r="M93" s="242">
        <f t="shared" si="5"/>
        <v>0</v>
      </c>
      <c r="N93" s="242">
        <f t="shared" si="5"/>
        <v>0</v>
      </c>
      <c r="O93" s="242">
        <f t="shared" si="5"/>
        <v>0</v>
      </c>
      <c r="P93" s="242">
        <f t="shared" si="5"/>
        <v>0</v>
      </c>
      <c r="Q93" s="242">
        <f t="shared" si="5"/>
        <v>0</v>
      </c>
      <c r="R93" s="242">
        <f t="shared" si="5"/>
        <v>0</v>
      </c>
      <c r="S93" s="168">
        <f>SUM(D93:R93)-SUM(D102:R102)</f>
        <v>0</v>
      </c>
      <c r="T93" s="242">
        <f>SUMPRODUCT(D93:R93,'Emission factors'!$D$6:$R$6)-SUMPRODUCT(D102:R102,'Emission factors'!$D$6:$R$6)</f>
        <v>0</v>
      </c>
      <c r="U93" s="168">
        <f t="shared" si="3"/>
        <v>0</v>
      </c>
      <c r="V93" s="168">
        <f>IF(S80=0,0,S80/T93)</f>
        <v>0</v>
      </c>
    </row>
    <row r="94" spans="2:26" ht="13.15" x14ac:dyDescent="0.25">
      <c r="B94" s="299" t="str">
        <f>B83</f>
        <v>Measure 5</v>
      </c>
      <c r="C94" s="299"/>
      <c r="D94" s="242">
        <f>IF($C$85="NO",D64*D83*D84,D64*D83)</f>
        <v>0</v>
      </c>
      <c r="E94" s="242">
        <f t="shared" ref="E94:R94" si="6">IF($C$85="NO",E64*E83*E84,E64*E83)</f>
        <v>0</v>
      </c>
      <c r="F94" s="242">
        <f t="shared" si="6"/>
        <v>0</v>
      </c>
      <c r="G94" s="242">
        <f t="shared" si="6"/>
        <v>0</v>
      </c>
      <c r="H94" s="242">
        <f t="shared" si="6"/>
        <v>0</v>
      </c>
      <c r="I94" s="242">
        <f t="shared" si="6"/>
        <v>0</v>
      </c>
      <c r="J94" s="242">
        <f t="shared" si="6"/>
        <v>0</v>
      </c>
      <c r="K94" s="242">
        <f t="shared" si="6"/>
        <v>0</v>
      </c>
      <c r="L94" s="242">
        <f t="shared" si="6"/>
        <v>0</v>
      </c>
      <c r="M94" s="242">
        <f t="shared" si="6"/>
        <v>0</v>
      </c>
      <c r="N94" s="242">
        <f t="shared" si="6"/>
        <v>0</v>
      </c>
      <c r="O94" s="242">
        <f t="shared" si="6"/>
        <v>0</v>
      </c>
      <c r="P94" s="242">
        <f t="shared" si="6"/>
        <v>0</v>
      </c>
      <c r="Q94" s="242">
        <f t="shared" si="6"/>
        <v>0</v>
      </c>
      <c r="R94" s="242">
        <f t="shared" si="6"/>
        <v>0</v>
      </c>
      <c r="S94" s="168">
        <f>SUM(D94:R94)-SUM(D103:R103)</f>
        <v>0</v>
      </c>
      <c r="T94" s="242">
        <f>SUMPRODUCT(D94:R94,'Emission factors'!$D$6:$R$6)-SUMPRODUCT(D103:R103,'Emission factors'!$D$6:$R$6)</f>
        <v>0</v>
      </c>
      <c r="U94" s="168">
        <f t="shared" si="3"/>
        <v>0</v>
      </c>
      <c r="V94" s="168">
        <f>IF(S83=0,0,S83/T94)</f>
        <v>0</v>
      </c>
    </row>
    <row r="97" spans="2:18" x14ac:dyDescent="0.2">
      <c r="B97" s="333" t="s">
        <v>279</v>
      </c>
      <c r="C97" s="333"/>
      <c r="D97" s="303" t="s">
        <v>2</v>
      </c>
      <c r="E97" s="303" t="s">
        <v>3</v>
      </c>
      <c r="F97" s="303" t="s">
        <v>4</v>
      </c>
      <c r="G97" s="303"/>
      <c r="H97" s="303"/>
      <c r="I97" s="303"/>
      <c r="J97" s="303"/>
      <c r="K97" s="303"/>
      <c r="L97" s="303"/>
      <c r="M97" s="303"/>
      <c r="N97" s="303" t="s">
        <v>5</v>
      </c>
      <c r="O97" s="303"/>
      <c r="P97" s="303"/>
      <c r="Q97" s="303"/>
      <c r="R97" s="303"/>
    </row>
    <row r="98" spans="2:18" ht="25.5" x14ac:dyDescent="0.2">
      <c r="B98" s="333"/>
      <c r="C98" s="333"/>
      <c r="D98" s="303"/>
      <c r="E98" s="303"/>
      <c r="F98" s="78" t="s">
        <v>7</v>
      </c>
      <c r="G98" s="78" t="s">
        <v>8</v>
      </c>
      <c r="H98" s="78" t="s">
        <v>9</v>
      </c>
      <c r="I98" s="78" t="s">
        <v>10</v>
      </c>
      <c r="J98" s="78" t="s">
        <v>11</v>
      </c>
      <c r="K98" s="78" t="s">
        <v>12</v>
      </c>
      <c r="L98" s="78" t="s">
        <v>13</v>
      </c>
      <c r="M98" s="78" t="s">
        <v>14</v>
      </c>
      <c r="N98" s="78" t="s">
        <v>15</v>
      </c>
      <c r="O98" s="78" t="s">
        <v>16</v>
      </c>
      <c r="P98" s="78" t="s">
        <v>17</v>
      </c>
      <c r="Q98" s="78" t="s">
        <v>18</v>
      </c>
      <c r="R98" s="78" t="s">
        <v>19</v>
      </c>
    </row>
    <row r="99" spans="2:18" ht="13.15" x14ac:dyDescent="0.25">
      <c r="B99" s="299" t="str">
        <f>B90</f>
        <v>Measure 1</v>
      </c>
      <c r="C99" s="299"/>
      <c r="D99" s="242">
        <f t="shared" ref="D99:R99" si="7">IF(D73="NO",0,SUMPRODUCT($D$64:$R$64,$D$71:$R$71,$D$105:$R$105)/D105)</f>
        <v>0</v>
      </c>
      <c r="E99" s="242">
        <f t="shared" si="7"/>
        <v>0</v>
      </c>
      <c r="F99" s="242">
        <f t="shared" si="7"/>
        <v>0</v>
      </c>
      <c r="G99" s="242">
        <f t="shared" si="7"/>
        <v>0</v>
      </c>
      <c r="H99" s="242">
        <f t="shared" si="7"/>
        <v>0</v>
      </c>
      <c r="I99" s="242">
        <f t="shared" si="7"/>
        <v>0</v>
      </c>
      <c r="J99" s="242">
        <f t="shared" si="7"/>
        <v>0</v>
      </c>
      <c r="K99" s="242">
        <f t="shared" si="7"/>
        <v>0</v>
      </c>
      <c r="L99" s="242">
        <f t="shared" si="7"/>
        <v>0</v>
      </c>
      <c r="M99" s="242">
        <f t="shared" si="7"/>
        <v>0</v>
      </c>
      <c r="N99" s="242">
        <f t="shared" si="7"/>
        <v>0</v>
      </c>
      <c r="O99" s="242">
        <f t="shared" si="7"/>
        <v>0</v>
      </c>
      <c r="P99" s="242">
        <f t="shared" si="7"/>
        <v>0</v>
      </c>
      <c r="Q99" s="242">
        <f t="shared" si="7"/>
        <v>0</v>
      </c>
      <c r="R99" s="242">
        <f t="shared" si="7"/>
        <v>0</v>
      </c>
    </row>
    <row r="100" spans="2:18" ht="13.15" x14ac:dyDescent="0.25">
      <c r="B100" s="299" t="str">
        <f t="shared" ref="B100:B103" si="8">B91</f>
        <v>Measure 2</v>
      </c>
      <c r="C100" s="299"/>
      <c r="D100" s="242">
        <f t="shared" ref="D100:R100" si="9">IF(D76="NO",0,SUMPRODUCT($D$64:$R$64,$D$74:$R$74,$D$105:$R$105)/D105)</f>
        <v>0</v>
      </c>
      <c r="E100" s="242">
        <f t="shared" si="9"/>
        <v>0</v>
      </c>
      <c r="F100" s="242">
        <f t="shared" si="9"/>
        <v>0</v>
      </c>
      <c r="G100" s="242">
        <f t="shared" si="9"/>
        <v>0</v>
      </c>
      <c r="H100" s="242">
        <f t="shared" si="9"/>
        <v>0</v>
      </c>
      <c r="I100" s="242">
        <f t="shared" si="9"/>
        <v>0</v>
      </c>
      <c r="J100" s="242">
        <f t="shared" si="9"/>
        <v>0</v>
      </c>
      <c r="K100" s="242">
        <f t="shared" si="9"/>
        <v>0</v>
      </c>
      <c r="L100" s="242">
        <f t="shared" si="9"/>
        <v>0</v>
      </c>
      <c r="M100" s="242">
        <f t="shared" si="9"/>
        <v>0</v>
      </c>
      <c r="N100" s="242">
        <f t="shared" si="9"/>
        <v>0</v>
      </c>
      <c r="O100" s="242">
        <f t="shared" si="9"/>
        <v>0</v>
      </c>
      <c r="P100" s="242">
        <f t="shared" si="9"/>
        <v>0</v>
      </c>
      <c r="Q100" s="242">
        <f t="shared" si="9"/>
        <v>0</v>
      </c>
      <c r="R100" s="242">
        <f t="shared" si="9"/>
        <v>0</v>
      </c>
    </row>
    <row r="101" spans="2:18" ht="13.15" x14ac:dyDescent="0.25">
      <c r="B101" s="299" t="str">
        <f t="shared" si="8"/>
        <v>Measure 3</v>
      </c>
      <c r="C101" s="299"/>
      <c r="D101" s="242">
        <f t="shared" ref="D101:R101" si="10">IF(D79="NO",0,SUMPRODUCT($D$64:$R$64,$D$77:$R$77,$D$105:$R$105)/D105)</f>
        <v>0</v>
      </c>
      <c r="E101" s="242">
        <f t="shared" si="10"/>
        <v>0</v>
      </c>
      <c r="F101" s="242">
        <f t="shared" si="10"/>
        <v>0</v>
      </c>
      <c r="G101" s="242">
        <f t="shared" si="10"/>
        <v>0</v>
      </c>
      <c r="H101" s="242">
        <f t="shared" si="10"/>
        <v>0</v>
      </c>
      <c r="I101" s="242">
        <f t="shared" si="10"/>
        <v>0</v>
      </c>
      <c r="J101" s="242">
        <f t="shared" si="10"/>
        <v>0</v>
      </c>
      <c r="K101" s="242">
        <f t="shared" si="10"/>
        <v>0</v>
      </c>
      <c r="L101" s="242">
        <f t="shared" si="10"/>
        <v>0</v>
      </c>
      <c r="M101" s="242">
        <f t="shared" si="10"/>
        <v>0</v>
      </c>
      <c r="N101" s="242">
        <f t="shared" si="10"/>
        <v>0</v>
      </c>
      <c r="O101" s="242">
        <f t="shared" si="10"/>
        <v>0</v>
      </c>
      <c r="P101" s="242">
        <f t="shared" si="10"/>
        <v>0</v>
      </c>
      <c r="Q101" s="242">
        <f t="shared" si="10"/>
        <v>0</v>
      </c>
      <c r="R101" s="242">
        <f t="shared" si="10"/>
        <v>0</v>
      </c>
    </row>
    <row r="102" spans="2:18" ht="13.15" x14ac:dyDescent="0.25">
      <c r="B102" s="299" t="str">
        <f t="shared" si="8"/>
        <v>Measure 4</v>
      </c>
      <c r="C102" s="299"/>
      <c r="D102" s="242">
        <f t="shared" ref="D102:R102" si="11">IF(D82="NO",0,SUMPRODUCT($D$64:$R$64,$D$80:$R$80,$D$105:$R$105)/D105)</f>
        <v>0</v>
      </c>
      <c r="E102" s="242">
        <f t="shared" si="11"/>
        <v>0</v>
      </c>
      <c r="F102" s="242">
        <f t="shared" si="11"/>
        <v>0</v>
      </c>
      <c r="G102" s="242">
        <f t="shared" si="11"/>
        <v>0</v>
      </c>
      <c r="H102" s="242">
        <f t="shared" si="11"/>
        <v>0</v>
      </c>
      <c r="I102" s="242">
        <f t="shared" si="11"/>
        <v>0</v>
      </c>
      <c r="J102" s="242">
        <f t="shared" si="11"/>
        <v>0</v>
      </c>
      <c r="K102" s="242">
        <f t="shared" si="11"/>
        <v>0</v>
      </c>
      <c r="L102" s="242">
        <f t="shared" si="11"/>
        <v>0</v>
      </c>
      <c r="M102" s="242">
        <f t="shared" si="11"/>
        <v>0</v>
      </c>
      <c r="N102" s="242">
        <f t="shared" si="11"/>
        <v>0</v>
      </c>
      <c r="O102" s="242">
        <f t="shared" si="11"/>
        <v>0</v>
      </c>
      <c r="P102" s="242">
        <f t="shared" si="11"/>
        <v>0</v>
      </c>
      <c r="Q102" s="242">
        <f t="shared" si="11"/>
        <v>0</v>
      </c>
      <c r="R102" s="242">
        <f t="shared" si="11"/>
        <v>0</v>
      </c>
    </row>
    <row r="103" spans="2:18" ht="13.15" x14ac:dyDescent="0.25">
      <c r="B103" s="299" t="str">
        <f t="shared" si="8"/>
        <v>Measure 5</v>
      </c>
      <c r="C103" s="299"/>
      <c r="D103" s="242">
        <f t="shared" ref="D103:R103" si="12">IF(D85="NO",0,SUMPRODUCT($D$64:$R$64,$D$83:$R$83,$D$105:$R$105)/D105)</f>
        <v>0</v>
      </c>
      <c r="E103" s="242">
        <f t="shared" si="12"/>
        <v>0</v>
      </c>
      <c r="F103" s="242">
        <f t="shared" si="12"/>
        <v>0</v>
      </c>
      <c r="G103" s="242">
        <f t="shared" si="12"/>
        <v>0</v>
      </c>
      <c r="H103" s="242">
        <f t="shared" si="12"/>
        <v>0</v>
      </c>
      <c r="I103" s="242">
        <f t="shared" si="12"/>
        <v>0</v>
      </c>
      <c r="J103" s="242">
        <f t="shared" si="12"/>
        <v>0</v>
      </c>
      <c r="K103" s="242">
        <f t="shared" si="12"/>
        <v>0</v>
      </c>
      <c r="L103" s="242">
        <f t="shared" si="12"/>
        <v>0</v>
      </c>
      <c r="M103" s="242">
        <f t="shared" si="12"/>
        <v>0</v>
      </c>
      <c r="N103" s="242">
        <f t="shared" si="12"/>
        <v>0</v>
      </c>
      <c r="O103" s="242">
        <f t="shared" si="12"/>
        <v>0</v>
      </c>
      <c r="P103" s="242">
        <f t="shared" si="12"/>
        <v>0</v>
      </c>
      <c r="Q103" s="242">
        <f t="shared" si="12"/>
        <v>0</v>
      </c>
      <c r="R103" s="242">
        <f t="shared" si="12"/>
        <v>0</v>
      </c>
    </row>
    <row r="105" spans="2:18" ht="13.15" x14ac:dyDescent="0.25">
      <c r="B105" s="334" t="s">
        <v>264</v>
      </c>
      <c r="C105" s="334"/>
      <c r="D105" s="147">
        <v>1</v>
      </c>
      <c r="E105" s="147">
        <v>1</v>
      </c>
      <c r="F105" s="147">
        <v>0.95</v>
      </c>
      <c r="G105" s="147">
        <v>0.85</v>
      </c>
      <c r="H105" s="147">
        <v>0.85</v>
      </c>
      <c r="I105" s="147">
        <v>0.85</v>
      </c>
      <c r="J105" s="147">
        <v>0.85</v>
      </c>
      <c r="K105" s="147">
        <v>0.35</v>
      </c>
      <c r="L105" s="147">
        <v>0.35</v>
      </c>
      <c r="M105" s="147">
        <v>0.35</v>
      </c>
      <c r="N105" s="147">
        <v>0.35</v>
      </c>
      <c r="O105" s="147">
        <v>0.35</v>
      </c>
      <c r="P105" s="147">
        <v>0.45</v>
      </c>
      <c r="Q105" s="147">
        <v>1</v>
      </c>
      <c r="R105" s="147">
        <v>1</v>
      </c>
    </row>
    <row r="108" spans="2:18" x14ac:dyDescent="0.2">
      <c r="B108" s="331" t="s">
        <v>304</v>
      </c>
      <c r="C108" s="331"/>
      <c r="D108" s="332" t="s">
        <v>2</v>
      </c>
      <c r="E108" s="332" t="s">
        <v>3</v>
      </c>
      <c r="F108" s="332" t="s">
        <v>4</v>
      </c>
      <c r="G108" s="332"/>
      <c r="H108" s="332"/>
      <c r="I108" s="332"/>
      <c r="J108" s="332"/>
      <c r="K108" s="332"/>
      <c r="L108" s="332"/>
      <c r="M108" s="332"/>
      <c r="N108" s="332" t="s">
        <v>5</v>
      </c>
      <c r="O108" s="332"/>
      <c r="P108" s="332"/>
      <c r="Q108" s="332"/>
      <c r="R108" s="332"/>
    </row>
    <row r="109" spans="2:18" ht="25.5" x14ac:dyDescent="0.2">
      <c r="B109" s="331"/>
      <c r="C109" s="331"/>
      <c r="D109" s="332"/>
      <c r="E109" s="332"/>
      <c r="F109" s="243" t="s">
        <v>7</v>
      </c>
      <c r="G109" s="243" t="s">
        <v>8</v>
      </c>
      <c r="H109" s="243" t="s">
        <v>9</v>
      </c>
      <c r="I109" s="243" t="s">
        <v>10</v>
      </c>
      <c r="J109" s="243" t="s">
        <v>11</v>
      </c>
      <c r="K109" s="243" t="s">
        <v>12</v>
      </c>
      <c r="L109" s="243" t="s">
        <v>13</v>
      </c>
      <c r="M109" s="243" t="s">
        <v>14</v>
      </c>
      <c r="N109" s="243" t="s">
        <v>15</v>
      </c>
      <c r="O109" s="243" t="s">
        <v>16</v>
      </c>
      <c r="P109" s="243" t="s">
        <v>17</v>
      </c>
      <c r="Q109" s="243" t="s">
        <v>18</v>
      </c>
      <c r="R109" s="243" t="s">
        <v>19</v>
      </c>
    </row>
    <row r="110" spans="2:18" ht="13.15" x14ac:dyDescent="0.25">
      <c r="B110" s="337" t="s">
        <v>6</v>
      </c>
      <c r="C110" s="337"/>
      <c r="D110" s="242">
        <f>SUM(D90:D94)-SUM(D99:D103)</f>
        <v>0</v>
      </c>
      <c r="E110" s="242">
        <f t="shared" ref="E110:R110" si="13">SUM(E90:E94)-SUM(E99:E103)</f>
        <v>0</v>
      </c>
      <c r="F110" s="242">
        <f t="shared" si="13"/>
        <v>0</v>
      </c>
      <c r="G110" s="242">
        <f t="shared" si="13"/>
        <v>0</v>
      </c>
      <c r="H110" s="242">
        <f t="shared" si="13"/>
        <v>0</v>
      </c>
      <c r="I110" s="242">
        <f t="shared" si="13"/>
        <v>0</v>
      </c>
      <c r="J110" s="242">
        <f t="shared" si="13"/>
        <v>0</v>
      </c>
      <c r="K110" s="242">
        <f t="shared" si="13"/>
        <v>0</v>
      </c>
      <c r="L110" s="242">
        <f t="shared" si="13"/>
        <v>0</v>
      </c>
      <c r="M110" s="242">
        <f t="shared" si="13"/>
        <v>0</v>
      </c>
      <c r="N110" s="242">
        <f t="shared" si="13"/>
        <v>0</v>
      </c>
      <c r="O110" s="242">
        <f t="shared" si="13"/>
        <v>0</v>
      </c>
      <c r="P110" s="242">
        <f t="shared" si="13"/>
        <v>0</v>
      </c>
      <c r="Q110" s="242">
        <f t="shared" si="13"/>
        <v>0</v>
      </c>
      <c r="R110" s="242">
        <f t="shared" si="13"/>
        <v>0</v>
      </c>
    </row>
    <row r="1000" spans="1:6" x14ac:dyDescent="0.2">
      <c r="A1000" s="158" t="s">
        <v>312</v>
      </c>
      <c r="B1000" s="158" t="s">
        <v>313</v>
      </c>
      <c r="C1000" s="158" t="s">
        <v>314</v>
      </c>
      <c r="D1000" s="158">
        <v>1990</v>
      </c>
      <c r="E1000" s="158">
        <v>2000</v>
      </c>
      <c r="F1000" s="158" t="s">
        <v>315</v>
      </c>
    </row>
    <row r="1001" spans="1:6" x14ac:dyDescent="0.2">
      <c r="A1001" s="158" t="s">
        <v>316</v>
      </c>
      <c r="B1001" s="158" t="s">
        <v>317</v>
      </c>
      <c r="C1001" s="158" t="s">
        <v>318</v>
      </c>
      <c r="D1001" s="158">
        <v>1991</v>
      </c>
      <c r="E1001" s="158">
        <v>2001</v>
      </c>
      <c r="F1001" s="158" t="s">
        <v>319</v>
      </c>
    </row>
    <row r="1002" spans="1:6" x14ac:dyDescent="0.2">
      <c r="A1002" s="158" t="s">
        <v>320</v>
      </c>
      <c r="B1002" s="158" t="s">
        <v>321</v>
      </c>
      <c r="C1002" s="158" t="s">
        <v>322</v>
      </c>
      <c r="D1002" s="158">
        <v>1992</v>
      </c>
      <c r="E1002" s="158">
        <v>2002</v>
      </c>
      <c r="F1002" s="158" t="s">
        <v>323</v>
      </c>
    </row>
    <row r="1003" spans="1:6" x14ac:dyDescent="0.2">
      <c r="A1003" s="158" t="s">
        <v>324</v>
      </c>
      <c r="B1003" s="158" t="s">
        <v>325</v>
      </c>
      <c r="C1003" s="158" t="s">
        <v>326</v>
      </c>
      <c r="D1003" s="158">
        <v>1993</v>
      </c>
      <c r="E1003" s="158">
        <v>2003</v>
      </c>
      <c r="F1003" s="158" t="s">
        <v>327</v>
      </c>
    </row>
    <row r="1004" spans="1:6" x14ac:dyDescent="0.2">
      <c r="A1004" s="158" t="s">
        <v>328</v>
      </c>
      <c r="B1004" s="158" t="s">
        <v>329</v>
      </c>
      <c r="C1004" s="158"/>
      <c r="D1004" s="158">
        <v>1994</v>
      </c>
      <c r="E1004" s="158">
        <v>2004</v>
      </c>
      <c r="F1004" s="158" t="s">
        <v>330</v>
      </c>
    </row>
    <row r="1005" spans="1:6" x14ac:dyDescent="0.2">
      <c r="A1005" s="158" t="s">
        <v>331</v>
      </c>
      <c r="B1005" s="158" t="s">
        <v>332</v>
      </c>
      <c r="C1005" s="158"/>
      <c r="D1005" s="158">
        <v>1995</v>
      </c>
      <c r="E1005" s="158">
        <v>2005</v>
      </c>
      <c r="F1005" s="158"/>
    </row>
    <row r="1006" spans="1:6" x14ac:dyDescent="0.2">
      <c r="A1006" s="158" t="s">
        <v>333</v>
      </c>
      <c r="B1006" s="158" t="s">
        <v>334</v>
      </c>
      <c r="C1006" s="158"/>
      <c r="D1006" s="158">
        <v>1996</v>
      </c>
      <c r="E1006" s="158">
        <v>2006</v>
      </c>
      <c r="F1006" s="158"/>
    </row>
    <row r="1007" spans="1:6" x14ac:dyDescent="0.2">
      <c r="A1007" s="158" t="s">
        <v>335</v>
      </c>
      <c r="B1007" s="158" t="s">
        <v>336</v>
      </c>
      <c r="C1007" s="158"/>
      <c r="D1007" s="158">
        <v>1997</v>
      </c>
      <c r="E1007" s="158">
        <v>2007</v>
      </c>
      <c r="F1007" s="158"/>
    </row>
    <row r="1008" spans="1:6" x14ac:dyDescent="0.2">
      <c r="A1008" s="158" t="s">
        <v>192</v>
      </c>
      <c r="B1008" s="158" t="s">
        <v>337</v>
      </c>
      <c r="C1008" s="158"/>
      <c r="D1008" s="158">
        <v>1998</v>
      </c>
      <c r="E1008" s="158">
        <v>2008</v>
      </c>
      <c r="F1008" s="158"/>
    </row>
    <row r="1009" spans="1:6" x14ac:dyDescent="0.2">
      <c r="A1009" s="158"/>
      <c r="B1009" s="158" t="s">
        <v>338</v>
      </c>
      <c r="C1009" s="158"/>
      <c r="D1009" s="158">
        <v>1999</v>
      </c>
      <c r="E1009" s="158">
        <v>2009</v>
      </c>
      <c r="F1009" s="158"/>
    </row>
    <row r="1010" spans="1:6" x14ac:dyDescent="0.2">
      <c r="A1010" s="158"/>
      <c r="B1010" s="158" t="s">
        <v>339</v>
      </c>
      <c r="C1010" s="158"/>
      <c r="D1010" s="158">
        <v>2000</v>
      </c>
      <c r="E1010" s="158">
        <v>2010</v>
      </c>
      <c r="F1010" s="158"/>
    </row>
    <row r="1011" spans="1:6" x14ac:dyDescent="0.2">
      <c r="A1011" s="158"/>
      <c r="B1011" s="158" t="s">
        <v>192</v>
      </c>
      <c r="C1011" s="158"/>
      <c r="D1011" s="158">
        <v>2001</v>
      </c>
      <c r="E1011" s="158">
        <v>2011</v>
      </c>
      <c r="F1011" s="158"/>
    </row>
    <row r="1012" spans="1:6" x14ac:dyDescent="0.2">
      <c r="A1012" s="158"/>
      <c r="B1012" s="158"/>
      <c r="C1012" s="158"/>
      <c r="D1012" s="158">
        <v>2002</v>
      </c>
      <c r="E1012" s="158">
        <v>2012</v>
      </c>
      <c r="F1012" s="158"/>
    </row>
    <row r="1013" spans="1:6" x14ac:dyDescent="0.2">
      <c r="A1013" s="158"/>
      <c r="B1013" s="158"/>
      <c r="C1013" s="158"/>
      <c r="D1013" s="158">
        <v>2003</v>
      </c>
      <c r="E1013" s="158">
        <v>2013</v>
      </c>
      <c r="F1013" s="158"/>
    </row>
    <row r="1014" spans="1:6" x14ac:dyDescent="0.2">
      <c r="A1014" s="158"/>
      <c r="B1014" s="158"/>
      <c r="C1014" s="158"/>
      <c r="D1014" s="158">
        <v>2004</v>
      </c>
      <c r="E1014" s="158">
        <v>2014</v>
      </c>
      <c r="F1014" s="158"/>
    </row>
    <row r="1015" spans="1:6" x14ac:dyDescent="0.2">
      <c r="A1015" s="158"/>
      <c r="B1015" s="158"/>
      <c r="C1015" s="158"/>
      <c r="D1015" s="158">
        <v>2005</v>
      </c>
      <c r="E1015" s="158">
        <v>2015</v>
      </c>
      <c r="F1015" s="158"/>
    </row>
    <row r="1016" spans="1:6" x14ac:dyDescent="0.2">
      <c r="A1016" s="158"/>
      <c r="B1016" s="158"/>
      <c r="C1016" s="158"/>
      <c r="D1016" s="158">
        <v>2006</v>
      </c>
      <c r="E1016" s="158">
        <v>2016</v>
      </c>
      <c r="F1016" s="158"/>
    </row>
    <row r="1017" spans="1:6" x14ac:dyDescent="0.2">
      <c r="A1017" s="158"/>
      <c r="B1017" s="158"/>
      <c r="C1017" s="158"/>
      <c r="D1017" s="158">
        <v>2007</v>
      </c>
      <c r="E1017" s="158">
        <v>2017</v>
      </c>
      <c r="F1017" s="158"/>
    </row>
    <row r="1018" spans="1:6" x14ac:dyDescent="0.2">
      <c r="A1018" s="158"/>
      <c r="B1018" s="158"/>
      <c r="C1018" s="158"/>
      <c r="D1018" s="158">
        <v>2008</v>
      </c>
      <c r="E1018" s="158">
        <v>2018</v>
      </c>
      <c r="F1018" s="158"/>
    </row>
    <row r="1019" spans="1:6" x14ac:dyDescent="0.2">
      <c r="A1019" s="158"/>
      <c r="B1019" s="158"/>
      <c r="C1019" s="158"/>
      <c r="D1019" s="158">
        <v>2009</v>
      </c>
      <c r="E1019" s="158">
        <v>2019</v>
      </c>
      <c r="F1019" s="158"/>
    </row>
    <row r="1020" spans="1:6" x14ac:dyDescent="0.2">
      <c r="A1020" s="158"/>
      <c r="B1020" s="158"/>
      <c r="C1020" s="158"/>
      <c r="D1020" s="158">
        <v>2010</v>
      </c>
      <c r="E1020" s="158">
        <v>2020</v>
      </c>
      <c r="F1020" s="158"/>
    </row>
    <row r="1021" spans="1:6" x14ac:dyDescent="0.2">
      <c r="A1021" s="158"/>
      <c r="B1021" s="158"/>
      <c r="C1021" s="158"/>
      <c r="D1021" s="158">
        <v>2011</v>
      </c>
      <c r="E1021" s="158">
        <v>2021</v>
      </c>
      <c r="F1021" s="158"/>
    </row>
    <row r="1022" spans="1:6" x14ac:dyDescent="0.2">
      <c r="A1022" s="158"/>
      <c r="B1022" s="158"/>
      <c r="C1022" s="158"/>
      <c r="D1022" s="158">
        <v>2012</v>
      </c>
      <c r="E1022" s="158">
        <v>2022</v>
      </c>
      <c r="F1022" s="158"/>
    </row>
    <row r="1023" spans="1:6" x14ac:dyDescent="0.2">
      <c r="A1023" s="158"/>
      <c r="B1023" s="158"/>
      <c r="C1023" s="158"/>
      <c r="D1023" s="158">
        <v>2013</v>
      </c>
      <c r="E1023" s="158">
        <v>2023</v>
      </c>
      <c r="F1023" s="158"/>
    </row>
    <row r="1024" spans="1:6" x14ac:dyDescent="0.2">
      <c r="A1024" s="158"/>
      <c r="B1024" s="158"/>
      <c r="C1024" s="158"/>
      <c r="D1024" s="158">
        <v>2014</v>
      </c>
      <c r="E1024" s="158">
        <v>2024</v>
      </c>
      <c r="F1024" s="158"/>
    </row>
    <row r="1025" spans="1:6" x14ac:dyDescent="0.2">
      <c r="A1025" s="158"/>
      <c r="B1025" s="158"/>
      <c r="C1025" s="158"/>
      <c r="D1025" s="158">
        <v>2015</v>
      </c>
      <c r="E1025" s="158">
        <v>2025</v>
      </c>
      <c r="F1025" s="158"/>
    </row>
    <row r="1026" spans="1:6" x14ac:dyDescent="0.2">
      <c r="A1026" s="158"/>
      <c r="B1026" s="158"/>
      <c r="C1026" s="158"/>
      <c r="D1026" s="158">
        <v>2016</v>
      </c>
      <c r="E1026" s="158">
        <v>2026</v>
      </c>
      <c r="F1026" s="158"/>
    </row>
    <row r="1027" spans="1:6" x14ac:dyDescent="0.2">
      <c r="A1027" s="158"/>
      <c r="B1027" s="158"/>
      <c r="C1027" s="158"/>
      <c r="D1027" s="158">
        <v>2017</v>
      </c>
      <c r="E1027" s="158">
        <v>2027</v>
      </c>
      <c r="F1027" s="158"/>
    </row>
    <row r="1028" spans="1:6" x14ac:dyDescent="0.2">
      <c r="A1028" s="158"/>
      <c r="B1028" s="158"/>
      <c r="C1028" s="158"/>
      <c r="D1028" s="158">
        <v>2018</v>
      </c>
      <c r="E1028" s="158">
        <v>2028</v>
      </c>
      <c r="F1028" s="158"/>
    </row>
    <row r="1029" spans="1:6" x14ac:dyDescent="0.2">
      <c r="A1029" s="158"/>
      <c r="B1029" s="158"/>
      <c r="C1029" s="158"/>
      <c r="D1029" s="158">
        <v>2019</v>
      </c>
      <c r="E1029" s="158">
        <v>2029</v>
      </c>
      <c r="F1029" s="158"/>
    </row>
    <row r="1030" spans="1:6" x14ac:dyDescent="0.2">
      <c r="A1030" s="158"/>
      <c r="B1030" s="158"/>
      <c r="C1030" s="158"/>
      <c r="D1030" s="158">
        <v>2020</v>
      </c>
      <c r="E1030" s="158">
        <v>2030</v>
      </c>
      <c r="F1030" s="158"/>
    </row>
    <row r="1031" spans="1:6" x14ac:dyDescent="0.2">
      <c r="A1031" s="158"/>
      <c r="B1031" s="158"/>
      <c r="C1031" s="158"/>
      <c r="D1031" s="158">
        <v>2021</v>
      </c>
      <c r="E1031" s="158">
        <v>2031</v>
      </c>
      <c r="F1031" s="158"/>
    </row>
    <row r="1032" spans="1:6" x14ac:dyDescent="0.2">
      <c r="A1032" s="158"/>
      <c r="B1032" s="158"/>
      <c r="C1032" s="158"/>
      <c r="D1032" s="158">
        <v>2022</v>
      </c>
      <c r="E1032" s="158">
        <v>2032</v>
      </c>
      <c r="F1032" s="158"/>
    </row>
    <row r="1033" spans="1:6" x14ac:dyDescent="0.2">
      <c r="A1033" s="158"/>
      <c r="B1033" s="158"/>
      <c r="C1033" s="158"/>
      <c r="D1033" s="158">
        <v>2023</v>
      </c>
      <c r="E1033" s="158">
        <v>2033</v>
      </c>
      <c r="F1033" s="158"/>
    </row>
    <row r="1034" spans="1:6" x14ac:dyDescent="0.2">
      <c r="A1034" s="158"/>
      <c r="B1034" s="158"/>
      <c r="C1034" s="158"/>
      <c r="D1034" s="158">
        <v>2024</v>
      </c>
      <c r="E1034" s="158">
        <v>2034</v>
      </c>
      <c r="F1034" s="158"/>
    </row>
    <row r="1035" spans="1:6" x14ac:dyDescent="0.2">
      <c r="A1035" s="158"/>
      <c r="B1035" s="158"/>
      <c r="C1035" s="158"/>
      <c r="D1035" s="158">
        <v>2025</v>
      </c>
      <c r="E1035" s="158">
        <v>2035</v>
      </c>
      <c r="F1035" s="158"/>
    </row>
    <row r="1036" spans="1:6" x14ac:dyDescent="0.2">
      <c r="A1036" s="158"/>
      <c r="B1036" s="158"/>
      <c r="C1036" s="158"/>
      <c r="D1036" s="158">
        <v>2026</v>
      </c>
      <c r="E1036" s="158">
        <v>2036</v>
      </c>
      <c r="F1036" s="158"/>
    </row>
    <row r="1037" spans="1:6" x14ac:dyDescent="0.2">
      <c r="A1037" s="158"/>
      <c r="B1037" s="158"/>
      <c r="C1037" s="158"/>
      <c r="D1037" s="158">
        <v>2027</v>
      </c>
      <c r="E1037" s="158">
        <v>2037</v>
      </c>
      <c r="F1037" s="158"/>
    </row>
    <row r="1038" spans="1:6" x14ac:dyDescent="0.2">
      <c r="A1038" s="158"/>
      <c r="B1038" s="158"/>
      <c r="C1038" s="158"/>
      <c r="D1038" s="158">
        <v>2028</v>
      </c>
      <c r="E1038" s="158">
        <v>2038</v>
      </c>
      <c r="F1038" s="158"/>
    </row>
    <row r="1039" spans="1:6" x14ac:dyDescent="0.2">
      <c r="A1039" s="158"/>
      <c r="B1039" s="158"/>
      <c r="C1039" s="158"/>
      <c r="D1039" s="158">
        <v>2029</v>
      </c>
      <c r="E1039" s="158">
        <v>2039</v>
      </c>
      <c r="F1039" s="158"/>
    </row>
    <row r="1040" spans="1:6" x14ac:dyDescent="0.2">
      <c r="A1040" s="158"/>
      <c r="B1040" s="158"/>
      <c r="C1040" s="158"/>
      <c r="D1040" s="158">
        <v>2030</v>
      </c>
      <c r="E1040" s="158">
        <v>2040</v>
      </c>
      <c r="F1040" s="158"/>
    </row>
    <row r="1041" spans="1:6" x14ac:dyDescent="0.2">
      <c r="A1041" s="158"/>
      <c r="B1041" s="158"/>
      <c r="C1041" s="158"/>
      <c r="D1041" s="158"/>
      <c r="E1041" s="158">
        <v>2041</v>
      </c>
      <c r="F1041" s="158"/>
    </row>
    <row r="1042" spans="1:6" x14ac:dyDescent="0.2">
      <c r="A1042" s="158"/>
      <c r="B1042" s="158"/>
      <c r="C1042" s="158"/>
      <c r="D1042" s="158"/>
      <c r="E1042" s="158">
        <v>2042</v>
      </c>
      <c r="F1042" s="158"/>
    </row>
    <row r="1043" spans="1:6" x14ac:dyDescent="0.2">
      <c r="A1043" s="158"/>
      <c r="B1043" s="158"/>
      <c r="C1043" s="158"/>
      <c r="D1043" s="158"/>
      <c r="E1043" s="158">
        <v>2043</v>
      </c>
      <c r="F1043" s="158"/>
    </row>
    <row r="1044" spans="1:6" x14ac:dyDescent="0.2">
      <c r="A1044" s="158"/>
      <c r="B1044" s="158"/>
      <c r="C1044" s="158"/>
      <c r="D1044" s="158"/>
      <c r="E1044" s="158">
        <v>2044</v>
      </c>
      <c r="F1044" s="158"/>
    </row>
    <row r="1045" spans="1:6" x14ac:dyDescent="0.2">
      <c r="A1045" s="158"/>
      <c r="B1045" s="158"/>
      <c r="C1045" s="158"/>
      <c r="D1045" s="158"/>
      <c r="E1045" s="158">
        <v>2045</v>
      </c>
      <c r="F1045" s="158"/>
    </row>
    <row r="1046" spans="1:6" x14ac:dyDescent="0.2">
      <c r="A1046" s="158"/>
      <c r="B1046" s="158"/>
      <c r="C1046" s="158"/>
      <c r="D1046" s="158"/>
      <c r="E1046" s="158">
        <v>2046</v>
      </c>
      <c r="F1046" s="158"/>
    </row>
    <row r="1047" spans="1:6" x14ac:dyDescent="0.2">
      <c r="A1047" s="158"/>
      <c r="B1047" s="158"/>
      <c r="C1047" s="158"/>
      <c r="D1047" s="158"/>
      <c r="E1047" s="158">
        <v>2047</v>
      </c>
      <c r="F1047" s="158"/>
    </row>
    <row r="1048" spans="1:6" x14ac:dyDescent="0.2">
      <c r="A1048" s="158"/>
      <c r="B1048" s="158"/>
      <c r="C1048" s="158"/>
      <c r="D1048" s="158"/>
      <c r="E1048" s="158">
        <v>2048</v>
      </c>
      <c r="F1048" s="158"/>
    </row>
    <row r="1049" spans="1:6" x14ac:dyDescent="0.2">
      <c r="A1049" s="158"/>
      <c r="B1049" s="158"/>
      <c r="C1049" s="158"/>
      <c r="D1049" s="158"/>
      <c r="E1049" s="158">
        <v>2049</v>
      </c>
      <c r="F1049" s="158"/>
    </row>
    <row r="1050" spans="1:6" x14ac:dyDescent="0.2">
      <c r="A1050" s="158"/>
      <c r="B1050" s="158"/>
      <c r="C1050" s="158"/>
      <c r="D1050" s="158"/>
      <c r="E1050" s="158">
        <v>2050</v>
      </c>
      <c r="F1050" s="158"/>
    </row>
  </sheetData>
  <mergeCells count="128">
    <mergeCell ref="Z69:Z70"/>
    <mergeCell ref="Z71:Z73"/>
    <mergeCell ref="Z74:Z76"/>
    <mergeCell ref="Z77:Z79"/>
    <mergeCell ref="Z80:Z82"/>
    <mergeCell ref="Z83:Z85"/>
    <mergeCell ref="S68:Z68"/>
    <mergeCell ref="B110:C110"/>
    <mergeCell ref="V88:V89"/>
    <mergeCell ref="B90:C90"/>
    <mergeCell ref="B91:C91"/>
    <mergeCell ref="B92:C92"/>
    <mergeCell ref="B93:C93"/>
    <mergeCell ref="B94:C94"/>
    <mergeCell ref="B97:C98"/>
    <mergeCell ref="D97:D98"/>
    <mergeCell ref="E97:E98"/>
    <mergeCell ref="F97:M97"/>
    <mergeCell ref="N97:R97"/>
    <mergeCell ref="T88:T89"/>
    <mergeCell ref="U88:U89"/>
    <mergeCell ref="B101:C101"/>
    <mergeCell ref="B102:C102"/>
    <mergeCell ref="B103:C103"/>
    <mergeCell ref="B105:C105"/>
    <mergeCell ref="B99:C99"/>
    <mergeCell ref="B100:C100"/>
    <mergeCell ref="B108:C109"/>
    <mergeCell ref="D108:D109"/>
    <mergeCell ref="E108:E109"/>
    <mergeCell ref="F108:M108"/>
    <mergeCell ref="T80:T82"/>
    <mergeCell ref="U80:U82"/>
    <mergeCell ref="N108:R108"/>
    <mergeCell ref="B80:B81"/>
    <mergeCell ref="B83:B84"/>
    <mergeCell ref="B88:C89"/>
    <mergeCell ref="D88:D89"/>
    <mergeCell ref="E88:E89"/>
    <mergeCell ref="F88:M88"/>
    <mergeCell ref="N88:R88"/>
    <mergeCell ref="S88:S89"/>
    <mergeCell ref="V80:V82"/>
    <mergeCell ref="W80:W82"/>
    <mergeCell ref="X80:X82"/>
    <mergeCell ref="Y80:Y82"/>
    <mergeCell ref="S83:S85"/>
    <mergeCell ref="T83:T85"/>
    <mergeCell ref="U83:U85"/>
    <mergeCell ref="V83:V85"/>
    <mergeCell ref="W83:W85"/>
    <mergeCell ref="X83:X85"/>
    <mergeCell ref="Y83:Y85"/>
    <mergeCell ref="S80:S82"/>
    <mergeCell ref="AC13:AO31"/>
    <mergeCell ref="AC35:AO53"/>
    <mergeCell ref="AC12:AO12"/>
    <mergeCell ref="AC34:AO34"/>
    <mergeCell ref="F62:M62"/>
    <mergeCell ref="N62:R62"/>
    <mergeCell ref="F44:S44"/>
    <mergeCell ref="F45:F46"/>
    <mergeCell ref="G45:N45"/>
    <mergeCell ref="O45:S45"/>
    <mergeCell ref="F26:S26"/>
    <mergeCell ref="F27:F28"/>
    <mergeCell ref="G27:N27"/>
    <mergeCell ref="O27:S27"/>
    <mergeCell ref="B21:C21"/>
    <mergeCell ref="B26:B28"/>
    <mergeCell ref="C26:C28"/>
    <mergeCell ref="D26:D28"/>
    <mergeCell ref="E26:E28"/>
    <mergeCell ref="B64:C64"/>
    <mergeCell ref="B44:B46"/>
    <mergeCell ref="C44:C46"/>
    <mergeCell ref="D44:D46"/>
    <mergeCell ref="E44:E46"/>
    <mergeCell ref="B62:C63"/>
    <mergeCell ref="D62:D63"/>
    <mergeCell ref="E62:E63"/>
    <mergeCell ref="F4:M4"/>
    <mergeCell ref="N4:R4"/>
    <mergeCell ref="F18:M18"/>
    <mergeCell ref="N18:R18"/>
    <mergeCell ref="B20:C20"/>
    <mergeCell ref="B4:B5"/>
    <mergeCell ref="C4:C5"/>
    <mergeCell ref="D4:D5"/>
    <mergeCell ref="E4:E5"/>
    <mergeCell ref="B18:C19"/>
    <mergeCell ref="D18:D19"/>
    <mergeCell ref="E18:E19"/>
    <mergeCell ref="B68:C70"/>
    <mergeCell ref="S69:S70"/>
    <mergeCell ref="T69:T70"/>
    <mergeCell ref="U69:U70"/>
    <mergeCell ref="V69:V70"/>
    <mergeCell ref="W69:W70"/>
    <mergeCell ref="X69:Y69"/>
    <mergeCell ref="D68:D70"/>
    <mergeCell ref="E68:E70"/>
    <mergeCell ref="F68:M69"/>
    <mergeCell ref="N68:R69"/>
    <mergeCell ref="B71:B72"/>
    <mergeCell ref="S71:S73"/>
    <mergeCell ref="T71:T73"/>
    <mergeCell ref="U71:U73"/>
    <mergeCell ref="V71:V73"/>
    <mergeCell ref="W71:W73"/>
    <mergeCell ref="X71:X73"/>
    <mergeCell ref="Y71:Y73"/>
    <mergeCell ref="B74:B75"/>
    <mergeCell ref="B77:B78"/>
    <mergeCell ref="S74:S76"/>
    <mergeCell ref="T74:T76"/>
    <mergeCell ref="U74:U76"/>
    <mergeCell ref="V74:V76"/>
    <mergeCell ref="W74:W76"/>
    <mergeCell ref="X74:X76"/>
    <mergeCell ref="Y74:Y76"/>
    <mergeCell ref="S77:S79"/>
    <mergeCell ref="T77:T79"/>
    <mergeCell ref="U77:U79"/>
    <mergeCell ref="V77:V79"/>
    <mergeCell ref="W77:W79"/>
    <mergeCell ref="X77:X79"/>
    <mergeCell ref="Y77:Y79"/>
  </mergeCells>
  <dataValidations count="7">
    <dataValidation type="list" allowBlank="1" showInputMessage="1" showErrorMessage="1" sqref="C82:R82 C85:R85 C76:R76 C73:R73 C79:R79">
      <formula1>$AM$1:$AM$2</formula1>
    </dataValidation>
    <dataValidation type="list" allowBlank="1" showInputMessage="1" showErrorMessage="1" sqref="T71:T85">
      <formula1>$A$1000:$A$1008</formula1>
    </dataValidation>
    <dataValidation type="list" allowBlank="1" showInputMessage="1" showErrorMessage="1" sqref="U71:U85">
      <formula1>$B$1000:$B$1011</formula1>
    </dataValidation>
    <dataValidation type="list" allowBlank="1" showInputMessage="1" showErrorMessage="1" sqref="V71:V85">
      <formula1>$C$1000:$C$1003</formula1>
    </dataValidation>
    <dataValidation type="list" allowBlank="1" showInputMessage="1" showErrorMessage="1" sqref="X71:X85">
      <formula1>$D$1000:$D$1040</formula1>
    </dataValidation>
    <dataValidation type="list" allowBlank="1" showInputMessage="1" showErrorMessage="1" sqref="Y71:Y85">
      <formula1>$E$1000:$E$1050</formula1>
    </dataValidation>
    <dataValidation type="list" allowBlank="1" showInputMessage="1" showErrorMessage="1" sqref="Z71:Z85">
      <formula1>$F$1000:$F$1004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O1050"/>
  <sheetViews>
    <sheetView topLeftCell="A21" zoomScale="70" zoomScaleNormal="70" workbookViewId="0">
      <pane xSplit="2" topLeftCell="C1" activePane="topRight" state="frozen"/>
      <selection activeCell="Z13" sqref="Z13:AL31"/>
      <selection pane="topRight" activeCell="K34" sqref="K34"/>
    </sheetView>
  </sheetViews>
  <sheetFormatPr defaultColWidth="9.140625" defaultRowHeight="12.75" x14ac:dyDescent="0.2"/>
  <cols>
    <col min="1" max="1" width="5.7109375" style="130" customWidth="1"/>
    <col min="2" max="2" width="31.140625" style="130" customWidth="1"/>
    <col min="3" max="3" width="19.5703125" style="130" customWidth="1"/>
    <col min="4" max="4" width="22.42578125" style="130" bestFit="1" customWidth="1"/>
    <col min="5" max="5" width="19.7109375" style="130" bestFit="1" customWidth="1"/>
    <col min="6" max="6" width="14.7109375" style="130" customWidth="1"/>
    <col min="7" max="7" width="18.5703125" style="130" customWidth="1"/>
    <col min="8" max="8" width="12.7109375" style="130" customWidth="1"/>
    <col min="9" max="9" width="13.7109375" style="130" customWidth="1"/>
    <col min="10" max="10" width="13.85546875" style="130" customWidth="1"/>
    <col min="11" max="11" width="12" style="130" customWidth="1"/>
    <col min="12" max="12" width="15.7109375" style="130" customWidth="1"/>
    <col min="13" max="27" width="4.28515625" style="130" customWidth="1"/>
    <col min="28" max="28" width="4.140625" style="132" customWidth="1"/>
    <col min="29" max="29" width="9.140625" style="153"/>
    <col min="30" max="16384" width="9.140625" style="130"/>
  </cols>
  <sheetData>
    <row r="1" spans="2:41" ht="13.15" x14ac:dyDescent="0.25">
      <c r="AC1" s="133" t="s">
        <v>181</v>
      </c>
      <c r="AD1" s="134"/>
    </row>
    <row r="2" spans="2:41" s="136" customFormat="1" ht="15.6" x14ac:dyDescent="0.3">
      <c r="B2" s="121" t="s">
        <v>56</v>
      </c>
      <c r="AB2" s="138"/>
      <c r="AC2" s="139" t="s">
        <v>174</v>
      </c>
    </row>
    <row r="3" spans="2:41" s="136" customFormat="1" ht="15.75" customHeight="1" x14ac:dyDescent="0.2">
      <c r="AB3" s="138"/>
      <c r="AC3" s="139" t="s">
        <v>175</v>
      </c>
    </row>
    <row r="4" spans="2:41" s="136" customFormat="1" x14ac:dyDescent="0.2">
      <c r="B4" s="199" t="s">
        <v>24</v>
      </c>
      <c r="C4" s="200" t="s">
        <v>74</v>
      </c>
      <c r="AB4" s="138"/>
      <c r="AC4" s="139" t="s">
        <v>176</v>
      </c>
    </row>
    <row r="5" spans="2:41" s="136" customFormat="1" x14ac:dyDescent="0.2">
      <c r="B5" s="12" t="s">
        <v>61</v>
      </c>
      <c r="C5" s="176"/>
      <c r="AB5" s="138"/>
      <c r="AC5" s="139" t="s">
        <v>177</v>
      </c>
    </row>
    <row r="6" spans="2:41" s="136" customFormat="1" x14ac:dyDescent="0.2">
      <c r="B6" s="13" t="s">
        <v>62</v>
      </c>
      <c r="C6" s="176"/>
      <c r="AB6" s="138"/>
      <c r="AC6" s="139" t="s">
        <v>178</v>
      </c>
    </row>
    <row r="7" spans="2:41" s="136" customFormat="1" x14ac:dyDescent="0.2">
      <c r="B7" s="13" t="s">
        <v>63</v>
      </c>
      <c r="C7" s="176"/>
      <c r="AB7" s="138"/>
      <c r="AC7" s="139" t="s">
        <v>179</v>
      </c>
    </row>
    <row r="8" spans="2:41" s="136" customFormat="1" x14ac:dyDescent="0.2">
      <c r="B8" s="13" t="s">
        <v>64</v>
      </c>
      <c r="C8" s="176"/>
      <c r="AB8" s="138"/>
      <c r="AC8" s="139" t="s">
        <v>180</v>
      </c>
    </row>
    <row r="9" spans="2:41" s="136" customFormat="1" ht="13.15" x14ac:dyDescent="0.25">
      <c r="B9" s="13" t="s">
        <v>65</v>
      </c>
      <c r="C9" s="176"/>
      <c r="AB9" s="138"/>
      <c r="AC9" s="139"/>
    </row>
    <row r="10" spans="2:41" s="136" customFormat="1" ht="13.15" x14ac:dyDescent="0.25">
      <c r="B10" s="13" t="s">
        <v>66</v>
      </c>
      <c r="C10" s="176"/>
      <c r="AB10" s="138"/>
      <c r="AC10" s="141" t="s">
        <v>301</v>
      </c>
    </row>
    <row r="11" spans="2:41" s="136" customFormat="1" ht="13.15" x14ac:dyDescent="0.25">
      <c r="B11" s="13" t="s">
        <v>67</v>
      </c>
      <c r="C11" s="176"/>
      <c r="AB11" s="138"/>
      <c r="AC11" s="139"/>
    </row>
    <row r="12" spans="2:41" s="136" customFormat="1" ht="13.15" x14ac:dyDescent="0.25">
      <c r="B12" s="13" t="s">
        <v>68</v>
      </c>
      <c r="C12" s="176"/>
      <c r="AB12" s="138"/>
      <c r="AC12" s="329" t="s">
        <v>182</v>
      </c>
      <c r="AD12" s="329"/>
      <c r="AE12" s="329"/>
      <c r="AF12" s="329"/>
      <c r="AG12" s="329"/>
      <c r="AH12" s="329"/>
      <c r="AI12" s="329"/>
      <c r="AJ12" s="329"/>
      <c r="AK12" s="329"/>
      <c r="AL12" s="329"/>
      <c r="AM12" s="329"/>
      <c r="AN12" s="329"/>
      <c r="AO12" s="329"/>
    </row>
    <row r="13" spans="2:41" s="136" customFormat="1" x14ac:dyDescent="0.2">
      <c r="B13" s="13" t="s">
        <v>69</v>
      </c>
      <c r="C13" s="176"/>
      <c r="AB13" s="138"/>
      <c r="AC13" s="330" t="s">
        <v>183</v>
      </c>
      <c r="AD13" s="330"/>
      <c r="AE13" s="330"/>
      <c r="AF13" s="330"/>
      <c r="AG13" s="330"/>
      <c r="AH13" s="330"/>
      <c r="AI13" s="330"/>
      <c r="AJ13" s="330"/>
      <c r="AK13" s="330"/>
      <c r="AL13" s="330"/>
      <c r="AM13" s="330"/>
      <c r="AN13" s="330"/>
      <c r="AO13" s="330"/>
    </row>
    <row r="14" spans="2:41" s="136" customFormat="1" x14ac:dyDescent="0.2">
      <c r="B14" s="13" t="s">
        <v>70</v>
      </c>
      <c r="C14" s="176"/>
      <c r="AB14" s="138"/>
      <c r="AC14" s="330"/>
      <c r="AD14" s="330"/>
      <c r="AE14" s="330"/>
      <c r="AF14" s="330"/>
      <c r="AG14" s="330"/>
      <c r="AH14" s="330"/>
      <c r="AI14" s="330"/>
      <c r="AJ14" s="330"/>
      <c r="AK14" s="330"/>
      <c r="AL14" s="330"/>
      <c r="AM14" s="330"/>
      <c r="AN14" s="330"/>
      <c r="AO14" s="330"/>
    </row>
    <row r="15" spans="2:41" s="136" customFormat="1" ht="15.75" customHeight="1" x14ac:dyDescent="0.2">
      <c r="B15" s="145"/>
      <c r="C15" s="145"/>
      <c r="AB15" s="138"/>
      <c r="AC15" s="330"/>
      <c r="AD15" s="330"/>
      <c r="AE15" s="330"/>
      <c r="AF15" s="330"/>
      <c r="AG15" s="330"/>
      <c r="AH15" s="330"/>
      <c r="AI15" s="330"/>
      <c r="AJ15" s="330"/>
      <c r="AK15" s="330"/>
      <c r="AL15" s="330"/>
      <c r="AM15" s="330"/>
      <c r="AN15" s="330"/>
      <c r="AO15" s="330"/>
    </row>
    <row r="16" spans="2:41" s="136" customFormat="1" ht="15.75" customHeight="1" x14ac:dyDescent="0.2">
      <c r="B16" s="145"/>
      <c r="C16" s="145"/>
      <c r="AB16" s="138"/>
      <c r="AC16" s="330"/>
      <c r="AD16" s="330"/>
      <c r="AE16" s="330"/>
      <c r="AF16" s="330"/>
      <c r="AG16" s="330"/>
      <c r="AH16" s="330"/>
      <c r="AI16" s="330"/>
      <c r="AJ16" s="330"/>
      <c r="AK16" s="330"/>
      <c r="AL16" s="330"/>
      <c r="AM16" s="330"/>
      <c r="AN16" s="330"/>
      <c r="AO16" s="330"/>
    </row>
    <row r="17" spans="2:41" s="136" customFormat="1" ht="15.75" customHeight="1" x14ac:dyDescent="0.25">
      <c r="B17" s="121" t="s">
        <v>57</v>
      </c>
      <c r="C17" s="145"/>
      <c r="AB17" s="138"/>
      <c r="AC17" s="330"/>
      <c r="AD17" s="330"/>
      <c r="AE17" s="330"/>
      <c r="AF17" s="330"/>
      <c r="AG17" s="330"/>
      <c r="AH17" s="330"/>
      <c r="AI17" s="330"/>
      <c r="AJ17" s="330"/>
      <c r="AK17" s="330"/>
      <c r="AL17" s="330"/>
      <c r="AM17" s="330"/>
      <c r="AN17" s="330"/>
      <c r="AO17" s="330"/>
    </row>
    <row r="18" spans="2:41" s="136" customFormat="1" ht="15.75" customHeight="1" x14ac:dyDescent="0.2">
      <c r="B18" s="145"/>
      <c r="C18" s="145"/>
      <c r="AB18" s="138"/>
      <c r="AC18" s="330"/>
      <c r="AD18" s="330"/>
      <c r="AE18" s="330"/>
      <c r="AF18" s="330"/>
      <c r="AG18" s="330"/>
      <c r="AH18" s="330"/>
      <c r="AI18" s="330"/>
      <c r="AJ18" s="330"/>
      <c r="AK18" s="330"/>
      <c r="AL18" s="330"/>
      <c r="AM18" s="330"/>
      <c r="AN18" s="330"/>
      <c r="AO18" s="330"/>
    </row>
    <row r="19" spans="2:41" s="136" customFormat="1" ht="24.75" customHeight="1" x14ac:dyDescent="0.2">
      <c r="B19" s="201" t="s">
        <v>24</v>
      </c>
      <c r="C19" s="199" t="s">
        <v>75</v>
      </c>
      <c r="D19" s="199" t="s">
        <v>76</v>
      </c>
      <c r="E19" s="200" t="s">
        <v>74</v>
      </c>
      <c r="AB19" s="138"/>
      <c r="AC19" s="330"/>
      <c r="AD19" s="330"/>
      <c r="AE19" s="330"/>
      <c r="AF19" s="330"/>
      <c r="AG19" s="330"/>
      <c r="AH19" s="330"/>
      <c r="AI19" s="330"/>
      <c r="AJ19" s="330"/>
      <c r="AK19" s="330"/>
      <c r="AL19" s="330"/>
      <c r="AM19" s="330"/>
      <c r="AN19" s="330"/>
      <c r="AO19" s="330"/>
    </row>
    <row r="20" spans="2:41" s="136" customFormat="1" ht="15.75" customHeight="1" x14ac:dyDescent="0.2">
      <c r="B20" s="13" t="s">
        <v>100</v>
      </c>
      <c r="C20" s="175"/>
      <c r="D20" s="179"/>
      <c r="E20" s="202" t="str">
        <f>IF(C20="","",C20*D20/1000)</f>
        <v/>
      </c>
      <c r="AB20" s="138"/>
      <c r="AC20" s="330"/>
      <c r="AD20" s="330"/>
      <c r="AE20" s="330"/>
      <c r="AF20" s="330"/>
      <c r="AG20" s="330"/>
      <c r="AH20" s="330"/>
      <c r="AI20" s="330"/>
      <c r="AJ20" s="330"/>
      <c r="AK20" s="330"/>
      <c r="AL20" s="330"/>
      <c r="AM20" s="330"/>
      <c r="AN20" s="330"/>
      <c r="AO20" s="330"/>
    </row>
    <row r="21" spans="2:41" s="136" customFormat="1" ht="15.75" customHeight="1" x14ac:dyDescent="0.2">
      <c r="B21" s="13" t="s">
        <v>101</v>
      </c>
      <c r="C21" s="175"/>
      <c r="D21" s="176"/>
      <c r="E21" s="202" t="str">
        <f t="shared" ref="E21:E29" si="0">IF(C21="","",C21*D21/1000)</f>
        <v/>
      </c>
      <c r="AB21" s="138"/>
      <c r="AC21" s="330"/>
      <c r="AD21" s="330"/>
      <c r="AE21" s="330"/>
      <c r="AF21" s="330"/>
      <c r="AG21" s="330"/>
      <c r="AH21" s="330"/>
      <c r="AI21" s="330"/>
      <c r="AJ21" s="330"/>
      <c r="AK21" s="330"/>
      <c r="AL21" s="330"/>
      <c r="AM21" s="330"/>
      <c r="AN21" s="330"/>
      <c r="AO21" s="330"/>
    </row>
    <row r="22" spans="2:41" s="136" customFormat="1" ht="15.75" customHeight="1" x14ac:dyDescent="0.2">
      <c r="B22" s="13" t="s">
        <v>102</v>
      </c>
      <c r="C22" s="175"/>
      <c r="D22" s="176"/>
      <c r="E22" s="202" t="str">
        <f t="shared" si="0"/>
        <v/>
      </c>
      <c r="AB22" s="138"/>
      <c r="AC22" s="330"/>
      <c r="AD22" s="330"/>
      <c r="AE22" s="330"/>
      <c r="AF22" s="330"/>
      <c r="AG22" s="330"/>
      <c r="AH22" s="330"/>
      <c r="AI22" s="330"/>
      <c r="AJ22" s="330"/>
      <c r="AK22" s="330"/>
      <c r="AL22" s="330"/>
      <c r="AM22" s="330"/>
      <c r="AN22" s="330"/>
      <c r="AO22" s="330"/>
    </row>
    <row r="23" spans="2:41" s="136" customFormat="1" ht="15.75" customHeight="1" x14ac:dyDescent="0.2">
      <c r="B23" s="13" t="s">
        <v>103</v>
      </c>
      <c r="C23" s="175"/>
      <c r="D23" s="176"/>
      <c r="E23" s="202" t="str">
        <f t="shared" si="0"/>
        <v/>
      </c>
      <c r="AB23" s="138"/>
      <c r="AC23" s="330"/>
      <c r="AD23" s="330"/>
      <c r="AE23" s="330"/>
      <c r="AF23" s="330"/>
      <c r="AG23" s="330"/>
      <c r="AH23" s="330"/>
      <c r="AI23" s="330"/>
      <c r="AJ23" s="330"/>
      <c r="AK23" s="330"/>
      <c r="AL23" s="330"/>
      <c r="AM23" s="330"/>
      <c r="AN23" s="330"/>
      <c r="AO23" s="330"/>
    </row>
    <row r="24" spans="2:41" s="136" customFormat="1" ht="15.75" customHeight="1" x14ac:dyDescent="0.2">
      <c r="B24" s="13" t="s">
        <v>104</v>
      </c>
      <c r="C24" s="175"/>
      <c r="D24" s="176"/>
      <c r="E24" s="202" t="str">
        <f t="shared" si="0"/>
        <v/>
      </c>
      <c r="AB24" s="138"/>
      <c r="AC24" s="330"/>
      <c r="AD24" s="330"/>
      <c r="AE24" s="330"/>
      <c r="AF24" s="330"/>
      <c r="AG24" s="330"/>
      <c r="AH24" s="330"/>
      <c r="AI24" s="330"/>
      <c r="AJ24" s="330"/>
      <c r="AK24" s="330"/>
      <c r="AL24" s="330"/>
      <c r="AM24" s="330"/>
      <c r="AN24" s="330"/>
      <c r="AO24" s="330"/>
    </row>
    <row r="25" spans="2:41" s="136" customFormat="1" ht="15.75" customHeight="1" x14ac:dyDescent="0.2">
      <c r="B25" s="13" t="s">
        <v>105</v>
      </c>
      <c r="C25" s="175"/>
      <c r="D25" s="176"/>
      <c r="E25" s="202" t="str">
        <f t="shared" si="0"/>
        <v/>
      </c>
      <c r="AB25" s="138"/>
      <c r="AC25" s="330"/>
      <c r="AD25" s="330"/>
      <c r="AE25" s="330"/>
      <c r="AF25" s="330"/>
      <c r="AG25" s="330"/>
      <c r="AH25" s="330"/>
      <c r="AI25" s="330"/>
      <c r="AJ25" s="330"/>
      <c r="AK25" s="330"/>
      <c r="AL25" s="330"/>
      <c r="AM25" s="330"/>
      <c r="AN25" s="330"/>
      <c r="AO25" s="330"/>
    </row>
    <row r="26" spans="2:41" s="136" customFormat="1" ht="15.75" customHeight="1" x14ac:dyDescent="0.2">
      <c r="B26" s="13" t="s">
        <v>106</v>
      </c>
      <c r="C26" s="175"/>
      <c r="D26" s="176"/>
      <c r="E26" s="202" t="str">
        <f t="shared" si="0"/>
        <v/>
      </c>
      <c r="AB26" s="138"/>
      <c r="AC26" s="330"/>
      <c r="AD26" s="330"/>
      <c r="AE26" s="330"/>
      <c r="AF26" s="330"/>
      <c r="AG26" s="330"/>
      <c r="AH26" s="330"/>
      <c r="AI26" s="330"/>
      <c r="AJ26" s="330"/>
      <c r="AK26" s="330"/>
      <c r="AL26" s="330"/>
      <c r="AM26" s="330"/>
      <c r="AN26" s="330"/>
      <c r="AO26" s="330"/>
    </row>
    <row r="27" spans="2:41" s="136" customFormat="1" ht="15.75" customHeight="1" x14ac:dyDescent="0.2">
      <c r="B27" s="13" t="s">
        <v>107</v>
      </c>
      <c r="C27" s="175"/>
      <c r="D27" s="176"/>
      <c r="E27" s="202" t="str">
        <f t="shared" si="0"/>
        <v/>
      </c>
      <c r="AB27" s="138"/>
      <c r="AC27" s="330"/>
      <c r="AD27" s="330"/>
      <c r="AE27" s="330"/>
      <c r="AF27" s="330"/>
      <c r="AG27" s="330"/>
      <c r="AH27" s="330"/>
      <c r="AI27" s="330"/>
      <c r="AJ27" s="330"/>
      <c r="AK27" s="330"/>
      <c r="AL27" s="330"/>
      <c r="AM27" s="330"/>
      <c r="AN27" s="330"/>
      <c r="AO27" s="330"/>
    </row>
    <row r="28" spans="2:41" s="136" customFormat="1" ht="15.75" customHeight="1" x14ac:dyDescent="0.2">
      <c r="B28" s="13" t="s">
        <v>108</v>
      </c>
      <c r="C28" s="175"/>
      <c r="D28" s="176"/>
      <c r="E28" s="202" t="str">
        <f t="shared" si="0"/>
        <v/>
      </c>
      <c r="AB28" s="138"/>
      <c r="AC28" s="330"/>
      <c r="AD28" s="330"/>
      <c r="AE28" s="330"/>
      <c r="AF28" s="330"/>
      <c r="AG28" s="330"/>
      <c r="AH28" s="330"/>
      <c r="AI28" s="330"/>
      <c r="AJ28" s="330"/>
      <c r="AK28" s="330"/>
      <c r="AL28" s="330"/>
      <c r="AM28" s="330"/>
      <c r="AN28" s="330"/>
      <c r="AO28" s="330"/>
    </row>
    <row r="29" spans="2:41" s="136" customFormat="1" ht="15.75" customHeight="1" x14ac:dyDescent="0.2">
      <c r="B29" s="13" t="s">
        <v>109</v>
      </c>
      <c r="C29" s="175"/>
      <c r="D29" s="176"/>
      <c r="E29" s="202" t="str">
        <f t="shared" si="0"/>
        <v/>
      </c>
      <c r="AB29" s="138"/>
      <c r="AC29" s="330"/>
      <c r="AD29" s="330"/>
      <c r="AE29" s="330"/>
      <c r="AF29" s="330"/>
      <c r="AG29" s="330"/>
      <c r="AH29" s="330"/>
      <c r="AI29" s="330"/>
      <c r="AJ29" s="330"/>
      <c r="AK29" s="330"/>
      <c r="AL29" s="330"/>
      <c r="AM29" s="330"/>
      <c r="AN29" s="330"/>
      <c r="AO29" s="330"/>
    </row>
    <row r="30" spans="2:41" s="136" customFormat="1" ht="15.75" customHeight="1" x14ac:dyDescent="0.2">
      <c r="B30" s="145"/>
      <c r="C30" s="145"/>
      <c r="AB30" s="138"/>
      <c r="AC30" s="330"/>
      <c r="AD30" s="330"/>
      <c r="AE30" s="330"/>
      <c r="AF30" s="330"/>
      <c r="AG30" s="330"/>
      <c r="AH30" s="330"/>
      <c r="AI30" s="330"/>
      <c r="AJ30" s="330"/>
      <c r="AK30" s="330"/>
      <c r="AL30" s="330"/>
      <c r="AM30" s="330"/>
      <c r="AN30" s="330"/>
      <c r="AO30" s="330"/>
    </row>
    <row r="31" spans="2:41" x14ac:dyDescent="0.2">
      <c r="AC31" s="330"/>
      <c r="AD31" s="330"/>
      <c r="AE31" s="330"/>
      <c r="AF31" s="330"/>
      <c r="AG31" s="330"/>
      <c r="AH31" s="330"/>
      <c r="AI31" s="330"/>
      <c r="AJ31" s="330"/>
      <c r="AK31" s="330"/>
      <c r="AL31" s="330"/>
      <c r="AM31" s="330"/>
      <c r="AN31" s="330"/>
      <c r="AO31" s="330"/>
    </row>
    <row r="32" spans="2:41" ht="15.6" x14ac:dyDescent="0.3">
      <c r="B32" s="121" t="s">
        <v>58</v>
      </c>
      <c r="C32" s="145"/>
      <c r="D32" s="145"/>
    </row>
    <row r="33" spans="2:41" ht="13.15" x14ac:dyDescent="0.25">
      <c r="B33" s="145"/>
      <c r="C33" s="145"/>
      <c r="D33" s="145"/>
    </row>
    <row r="34" spans="2:41" ht="15" customHeight="1" x14ac:dyDescent="0.2">
      <c r="B34" s="348" t="s">
        <v>149</v>
      </c>
      <c r="C34" s="303" t="s">
        <v>2</v>
      </c>
      <c r="AC34" s="329" t="s">
        <v>184</v>
      </c>
      <c r="AD34" s="329"/>
      <c r="AE34" s="329"/>
      <c r="AF34" s="329"/>
      <c r="AG34" s="329"/>
      <c r="AH34" s="329"/>
      <c r="AI34" s="329"/>
      <c r="AJ34" s="329"/>
      <c r="AK34" s="329"/>
      <c r="AL34" s="329"/>
      <c r="AM34" s="329"/>
      <c r="AN34" s="329"/>
      <c r="AO34" s="329"/>
    </row>
    <row r="35" spans="2:41" x14ac:dyDescent="0.2">
      <c r="B35" s="349"/>
      <c r="C35" s="303"/>
      <c r="AC35" s="330" t="s">
        <v>183</v>
      </c>
      <c r="AD35" s="330"/>
      <c r="AE35" s="330"/>
      <c r="AF35" s="330"/>
      <c r="AG35" s="330"/>
      <c r="AH35" s="330"/>
      <c r="AI35" s="330"/>
      <c r="AJ35" s="330"/>
      <c r="AK35" s="330"/>
      <c r="AL35" s="330"/>
      <c r="AM35" s="330"/>
      <c r="AN35" s="330"/>
      <c r="AO35" s="330"/>
    </row>
    <row r="36" spans="2:41" x14ac:dyDescent="0.2">
      <c r="B36" s="203" t="s">
        <v>34</v>
      </c>
      <c r="C36" s="168">
        <f>SUM(C5:C14,E20:E29)</f>
        <v>0</v>
      </c>
      <c r="AC36" s="330"/>
      <c r="AD36" s="330"/>
      <c r="AE36" s="330"/>
      <c r="AF36" s="330"/>
      <c r="AG36" s="330"/>
      <c r="AH36" s="330"/>
      <c r="AI36" s="330"/>
      <c r="AJ36" s="330"/>
      <c r="AK36" s="330"/>
      <c r="AL36" s="330"/>
      <c r="AM36" s="330"/>
      <c r="AN36" s="330"/>
      <c r="AO36" s="330"/>
    </row>
    <row r="37" spans="2:41" x14ac:dyDescent="0.2">
      <c r="AC37" s="330"/>
      <c r="AD37" s="330"/>
      <c r="AE37" s="330"/>
      <c r="AF37" s="330"/>
      <c r="AG37" s="330"/>
      <c r="AH37" s="330"/>
      <c r="AI37" s="330"/>
      <c r="AJ37" s="330"/>
      <c r="AK37" s="330"/>
      <c r="AL37" s="330"/>
      <c r="AM37" s="330"/>
      <c r="AN37" s="330"/>
      <c r="AO37" s="330"/>
    </row>
    <row r="38" spans="2:41" x14ac:dyDescent="0.2">
      <c r="AC38" s="330"/>
      <c r="AD38" s="330"/>
      <c r="AE38" s="330"/>
      <c r="AF38" s="330"/>
      <c r="AG38" s="330"/>
      <c r="AH38" s="330"/>
      <c r="AI38" s="330"/>
      <c r="AJ38" s="330"/>
      <c r="AK38" s="330"/>
      <c r="AL38" s="330"/>
      <c r="AM38" s="330"/>
      <c r="AN38" s="330"/>
      <c r="AO38" s="330"/>
    </row>
    <row r="39" spans="2:41" ht="15.75" x14ac:dyDescent="0.25">
      <c r="B39" s="117" t="s">
        <v>268</v>
      </c>
      <c r="AC39" s="330"/>
      <c r="AD39" s="330"/>
      <c r="AE39" s="330"/>
      <c r="AF39" s="330"/>
      <c r="AG39" s="330"/>
      <c r="AH39" s="330"/>
      <c r="AI39" s="330"/>
      <c r="AJ39" s="330"/>
      <c r="AK39" s="330"/>
      <c r="AL39" s="330"/>
      <c r="AM39" s="330"/>
      <c r="AN39" s="330"/>
      <c r="AO39" s="330"/>
    </row>
    <row r="40" spans="2:41" x14ac:dyDescent="0.2">
      <c r="B40" s="312" t="s">
        <v>256</v>
      </c>
      <c r="C40" s="313"/>
      <c r="D40" s="78" t="s">
        <v>270</v>
      </c>
      <c r="E40" s="350" t="s">
        <v>271</v>
      </c>
      <c r="F40" s="350"/>
      <c r="G40" s="350"/>
      <c r="H40" s="350"/>
      <c r="I40" s="350"/>
      <c r="J40" s="350"/>
      <c r="K40" s="350"/>
      <c r="L40" s="350"/>
      <c r="AC40" s="330"/>
      <c r="AD40" s="330"/>
      <c r="AE40" s="330"/>
      <c r="AF40" s="330"/>
      <c r="AG40" s="330"/>
      <c r="AH40" s="330"/>
      <c r="AI40" s="330"/>
      <c r="AJ40" s="330"/>
      <c r="AK40" s="330"/>
      <c r="AL40" s="330"/>
      <c r="AM40" s="330"/>
      <c r="AN40" s="330"/>
      <c r="AO40" s="330"/>
    </row>
    <row r="41" spans="2:41" x14ac:dyDescent="0.2">
      <c r="B41" s="314"/>
      <c r="C41" s="315"/>
      <c r="D41" s="318" t="s">
        <v>2</v>
      </c>
      <c r="E41" s="303" t="s">
        <v>280</v>
      </c>
      <c r="F41" s="303" t="s">
        <v>257</v>
      </c>
      <c r="G41" s="303" t="s">
        <v>258</v>
      </c>
      <c r="H41" s="303" t="s">
        <v>259</v>
      </c>
      <c r="I41" s="303" t="s">
        <v>260</v>
      </c>
      <c r="J41" s="303" t="s">
        <v>261</v>
      </c>
      <c r="K41" s="303"/>
      <c r="L41" s="303" t="s">
        <v>311</v>
      </c>
      <c r="AC41" s="330"/>
      <c r="AD41" s="330"/>
      <c r="AE41" s="330"/>
      <c r="AF41" s="330"/>
      <c r="AG41" s="330"/>
      <c r="AH41" s="330"/>
      <c r="AI41" s="330"/>
      <c r="AJ41" s="330"/>
      <c r="AK41" s="330"/>
      <c r="AL41" s="330"/>
      <c r="AM41" s="330"/>
      <c r="AN41" s="330"/>
      <c r="AO41" s="330"/>
    </row>
    <row r="42" spans="2:41" x14ac:dyDescent="0.2">
      <c r="B42" s="316"/>
      <c r="C42" s="317"/>
      <c r="D42" s="320"/>
      <c r="E42" s="303"/>
      <c r="F42" s="303"/>
      <c r="G42" s="303"/>
      <c r="H42" s="303"/>
      <c r="I42" s="303"/>
      <c r="J42" s="226" t="s">
        <v>262</v>
      </c>
      <c r="K42" s="226" t="s">
        <v>263</v>
      </c>
      <c r="L42" s="303"/>
      <c r="AC42" s="330"/>
      <c r="AD42" s="330"/>
      <c r="AE42" s="330"/>
      <c r="AF42" s="330"/>
      <c r="AG42" s="330"/>
      <c r="AH42" s="330"/>
      <c r="AI42" s="330"/>
      <c r="AJ42" s="330"/>
      <c r="AK42" s="330"/>
      <c r="AL42" s="330"/>
      <c r="AM42" s="330"/>
      <c r="AN42" s="330"/>
      <c r="AO42" s="330"/>
    </row>
    <row r="43" spans="2:41" x14ac:dyDescent="0.2">
      <c r="B43" s="306" t="s">
        <v>276</v>
      </c>
      <c r="C43" s="244" t="s">
        <v>253</v>
      </c>
      <c r="D43" s="147"/>
      <c r="E43" s="338"/>
      <c r="F43" s="298"/>
      <c r="G43" s="298"/>
      <c r="H43" s="298"/>
      <c r="I43" s="298"/>
      <c r="J43" s="297"/>
      <c r="K43" s="297"/>
      <c r="L43" s="298"/>
      <c r="AC43" s="330"/>
      <c r="AD43" s="330"/>
      <c r="AE43" s="330"/>
      <c r="AF43" s="330"/>
      <c r="AG43" s="330"/>
      <c r="AH43" s="330"/>
      <c r="AI43" s="330"/>
      <c r="AJ43" s="330"/>
      <c r="AK43" s="330"/>
      <c r="AL43" s="330"/>
      <c r="AM43" s="330"/>
      <c r="AN43" s="330"/>
      <c r="AO43" s="330"/>
    </row>
    <row r="44" spans="2:41" x14ac:dyDescent="0.2">
      <c r="B44" s="306"/>
      <c r="C44" s="244" t="s">
        <v>252</v>
      </c>
      <c r="D44" s="147"/>
      <c r="E44" s="338"/>
      <c r="F44" s="298"/>
      <c r="G44" s="298"/>
      <c r="H44" s="298"/>
      <c r="I44" s="298"/>
      <c r="J44" s="297"/>
      <c r="K44" s="297"/>
      <c r="L44" s="298"/>
      <c r="AC44" s="330"/>
      <c r="AD44" s="330"/>
      <c r="AE44" s="330"/>
      <c r="AF44" s="330"/>
      <c r="AG44" s="330"/>
      <c r="AH44" s="330"/>
      <c r="AI44" s="330"/>
      <c r="AJ44" s="330"/>
      <c r="AK44" s="330"/>
      <c r="AL44" s="330"/>
      <c r="AM44" s="330"/>
      <c r="AN44" s="330"/>
      <c r="AO44" s="330"/>
    </row>
    <row r="45" spans="2:41" x14ac:dyDescent="0.2">
      <c r="B45" s="306" t="s">
        <v>274</v>
      </c>
      <c r="C45" s="244" t="s">
        <v>253</v>
      </c>
      <c r="D45" s="147"/>
      <c r="E45" s="338"/>
      <c r="F45" s="298"/>
      <c r="G45" s="298"/>
      <c r="H45" s="298"/>
      <c r="I45" s="298"/>
      <c r="J45" s="297"/>
      <c r="K45" s="297"/>
      <c r="L45" s="298"/>
      <c r="AC45" s="330"/>
      <c r="AD45" s="330"/>
      <c r="AE45" s="330"/>
      <c r="AF45" s="330"/>
      <c r="AG45" s="330"/>
      <c r="AH45" s="330"/>
      <c r="AI45" s="330"/>
      <c r="AJ45" s="330"/>
      <c r="AK45" s="330"/>
      <c r="AL45" s="330"/>
      <c r="AM45" s="330"/>
      <c r="AN45" s="330"/>
      <c r="AO45" s="330"/>
    </row>
    <row r="46" spans="2:41" x14ac:dyDescent="0.2">
      <c r="B46" s="306"/>
      <c r="C46" s="244" t="s">
        <v>252</v>
      </c>
      <c r="D46" s="147"/>
      <c r="E46" s="338"/>
      <c r="F46" s="298"/>
      <c r="G46" s="298"/>
      <c r="H46" s="298"/>
      <c r="I46" s="298"/>
      <c r="J46" s="297"/>
      <c r="K46" s="297"/>
      <c r="L46" s="298"/>
      <c r="AC46" s="330"/>
      <c r="AD46" s="330"/>
      <c r="AE46" s="330"/>
      <c r="AF46" s="330"/>
      <c r="AG46" s="330"/>
      <c r="AH46" s="330"/>
      <c r="AI46" s="330"/>
      <c r="AJ46" s="330"/>
      <c r="AK46" s="330"/>
      <c r="AL46" s="330"/>
      <c r="AM46" s="330"/>
      <c r="AN46" s="330"/>
      <c r="AO46" s="330"/>
    </row>
    <row r="47" spans="2:41" x14ac:dyDescent="0.2">
      <c r="B47" s="306" t="s">
        <v>275</v>
      </c>
      <c r="C47" s="244" t="s">
        <v>253</v>
      </c>
      <c r="D47" s="147"/>
      <c r="E47" s="338"/>
      <c r="F47" s="298"/>
      <c r="G47" s="298"/>
      <c r="H47" s="298"/>
      <c r="I47" s="298"/>
      <c r="J47" s="297"/>
      <c r="K47" s="297"/>
      <c r="L47" s="298"/>
      <c r="AC47" s="330"/>
      <c r="AD47" s="330"/>
      <c r="AE47" s="330"/>
      <c r="AF47" s="330"/>
      <c r="AG47" s="330"/>
      <c r="AH47" s="330"/>
      <c r="AI47" s="330"/>
      <c r="AJ47" s="330"/>
      <c r="AK47" s="330"/>
      <c r="AL47" s="330"/>
      <c r="AM47" s="330"/>
      <c r="AN47" s="330"/>
      <c r="AO47" s="330"/>
    </row>
    <row r="48" spans="2:41" x14ac:dyDescent="0.2">
      <c r="B48" s="306"/>
      <c r="C48" s="244" t="s">
        <v>252</v>
      </c>
      <c r="D48" s="147"/>
      <c r="E48" s="338"/>
      <c r="F48" s="298"/>
      <c r="G48" s="298"/>
      <c r="H48" s="298"/>
      <c r="I48" s="298"/>
      <c r="J48" s="297"/>
      <c r="K48" s="297"/>
      <c r="L48" s="298"/>
      <c r="AC48" s="330"/>
      <c r="AD48" s="330"/>
      <c r="AE48" s="330"/>
      <c r="AF48" s="330"/>
      <c r="AG48" s="330"/>
      <c r="AH48" s="330"/>
      <c r="AI48" s="330"/>
      <c r="AJ48" s="330"/>
      <c r="AK48" s="330"/>
      <c r="AL48" s="330"/>
      <c r="AM48" s="330"/>
      <c r="AN48" s="330"/>
      <c r="AO48" s="330"/>
    </row>
    <row r="49" spans="2:41" x14ac:dyDescent="0.2">
      <c r="B49" s="306" t="s">
        <v>248</v>
      </c>
      <c r="C49" s="244" t="s">
        <v>253</v>
      </c>
      <c r="D49" s="147"/>
      <c r="E49" s="338"/>
      <c r="F49" s="298"/>
      <c r="G49" s="298"/>
      <c r="H49" s="298"/>
      <c r="I49" s="298"/>
      <c r="J49" s="297"/>
      <c r="K49" s="297"/>
      <c r="L49" s="298"/>
      <c r="AC49" s="330"/>
      <c r="AD49" s="330"/>
      <c r="AE49" s="330"/>
      <c r="AF49" s="330"/>
      <c r="AG49" s="330"/>
      <c r="AH49" s="330"/>
      <c r="AI49" s="330"/>
      <c r="AJ49" s="330"/>
      <c r="AK49" s="330"/>
      <c r="AL49" s="330"/>
      <c r="AM49" s="330"/>
      <c r="AN49" s="330"/>
      <c r="AO49" s="330"/>
    </row>
    <row r="50" spans="2:41" x14ac:dyDescent="0.2">
      <c r="B50" s="306"/>
      <c r="C50" s="244" t="s">
        <v>252</v>
      </c>
      <c r="D50" s="147"/>
      <c r="E50" s="338"/>
      <c r="F50" s="298"/>
      <c r="G50" s="298"/>
      <c r="H50" s="298"/>
      <c r="I50" s="298"/>
      <c r="J50" s="297"/>
      <c r="K50" s="297"/>
      <c r="L50" s="298"/>
      <c r="AC50" s="330"/>
      <c r="AD50" s="330"/>
      <c r="AE50" s="330"/>
      <c r="AF50" s="330"/>
      <c r="AG50" s="330"/>
      <c r="AH50" s="330"/>
      <c r="AI50" s="330"/>
      <c r="AJ50" s="330"/>
      <c r="AK50" s="330"/>
      <c r="AL50" s="330"/>
      <c r="AM50" s="330"/>
      <c r="AN50" s="330"/>
      <c r="AO50" s="330"/>
    </row>
    <row r="51" spans="2:41" x14ac:dyDescent="0.2">
      <c r="B51" s="306" t="s">
        <v>249</v>
      </c>
      <c r="C51" s="244" t="s">
        <v>253</v>
      </c>
      <c r="D51" s="147"/>
      <c r="E51" s="338"/>
      <c r="F51" s="298"/>
      <c r="G51" s="298"/>
      <c r="H51" s="298"/>
      <c r="I51" s="298"/>
      <c r="J51" s="297"/>
      <c r="K51" s="297"/>
      <c r="L51" s="298"/>
      <c r="AC51" s="330"/>
      <c r="AD51" s="330"/>
      <c r="AE51" s="330"/>
      <c r="AF51" s="330"/>
      <c r="AG51" s="330"/>
      <c r="AH51" s="330"/>
      <c r="AI51" s="330"/>
      <c r="AJ51" s="330"/>
      <c r="AK51" s="330"/>
      <c r="AL51" s="330"/>
      <c r="AM51" s="330"/>
      <c r="AN51" s="330"/>
      <c r="AO51" s="330"/>
    </row>
    <row r="52" spans="2:41" x14ac:dyDescent="0.2">
      <c r="B52" s="306"/>
      <c r="C52" s="244" t="s">
        <v>252</v>
      </c>
      <c r="D52" s="147"/>
      <c r="E52" s="338"/>
      <c r="F52" s="298"/>
      <c r="G52" s="298"/>
      <c r="H52" s="298"/>
      <c r="I52" s="298"/>
      <c r="J52" s="297"/>
      <c r="K52" s="297"/>
      <c r="L52" s="298"/>
      <c r="AC52" s="330"/>
      <c r="AD52" s="330"/>
      <c r="AE52" s="330"/>
      <c r="AF52" s="330"/>
      <c r="AG52" s="330"/>
      <c r="AH52" s="330"/>
      <c r="AI52" s="330"/>
      <c r="AJ52" s="330"/>
      <c r="AK52" s="330"/>
      <c r="AL52" s="330"/>
      <c r="AM52" s="330"/>
      <c r="AN52" s="330"/>
      <c r="AO52" s="330"/>
    </row>
    <row r="53" spans="2:41" x14ac:dyDescent="0.2">
      <c r="B53" s="154"/>
      <c r="C53" s="155"/>
      <c r="D53" s="156"/>
      <c r="E53" s="103"/>
      <c r="F53" s="103"/>
      <c r="G53" s="103"/>
      <c r="H53" s="103"/>
      <c r="I53" s="103"/>
      <c r="J53" s="103"/>
      <c r="K53" s="103"/>
      <c r="L53" s="103"/>
      <c r="AC53" s="330"/>
      <c r="AD53" s="330"/>
      <c r="AE53" s="330"/>
      <c r="AF53" s="330"/>
      <c r="AG53" s="330"/>
      <c r="AH53" s="330"/>
      <c r="AI53" s="330"/>
      <c r="AJ53" s="330"/>
      <c r="AK53" s="330"/>
      <c r="AL53" s="330"/>
      <c r="AM53" s="330"/>
      <c r="AN53" s="330"/>
      <c r="AO53" s="330"/>
    </row>
    <row r="54" spans="2:41" x14ac:dyDescent="0.2">
      <c r="AC54" s="330"/>
      <c r="AD54" s="330"/>
      <c r="AE54" s="330"/>
      <c r="AF54" s="330"/>
      <c r="AG54" s="330"/>
      <c r="AH54" s="330"/>
      <c r="AI54" s="330"/>
      <c r="AJ54" s="330"/>
      <c r="AK54" s="330"/>
      <c r="AL54" s="330"/>
      <c r="AM54" s="330"/>
      <c r="AN54" s="330"/>
      <c r="AO54" s="330"/>
    </row>
    <row r="55" spans="2:41" ht="15" customHeight="1" x14ac:dyDescent="0.2">
      <c r="B55" s="333" t="s">
        <v>272</v>
      </c>
      <c r="C55" s="333"/>
      <c r="D55" s="303" t="s">
        <v>2</v>
      </c>
      <c r="E55" s="300" t="s">
        <v>273</v>
      </c>
      <c r="F55" s="300" t="s">
        <v>309</v>
      </c>
      <c r="G55" s="300" t="s">
        <v>310</v>
      </c>
      <c r="AC55" s="330"/>
      <c r="AD55" s="330"/>
      <c r="AE55" s="330"/>
      <c r="AF55" s="330"/>
      <c r="AG55" s="330"/>
      <c r="AH55" s="330"/>
      <c r="AI55" s="330"/>
      <c r="AJ55" s="330"/>
      <c r="AK55" s="330"/>
      <c r="AL55" s="330"/>
      <c r="AM55" s="330"/>
      <c r="AN55" s="330"/>
      <c r="AO55" s="330"/>
    </row>
    <row r="56" spans="2:41" ht="27" customHeight="1" x14ac:dyDescent="0.2">
      <c r="B56" s="333"/>
      <c r="C56" s="333"/>
      <c r="D56" s="303"/>
      <c r="E56" s="301"/>
      <c r="F56" s="301"/>
      <c r="G56" s="301"/>
      <c r="AC56" s="330"/>
      <c r="AD56" s="330"/>
      <c r="AE56" s="330"/>
      <c r="AF56" s="330"/>
      <c r="AG56" s="330"/>
      <c r="AH56" s="330"/>
      <c r="AI56" s="330"/>
      <c r="AJ56" s="330"/>
      <c r="AK56" s="330"/>
      <c r="AL56" s="330"/>
      <c r="AM56" s="330"/>
      <c r="AN56" s="330"/>
      <c r="AO56" s="330"/>
    </row>
    <row r="57" spans="2:41" x14ac:dyDescent="0.2">
      <c r="B57" s="299" t="str">
        <f>B43</f>
        <v>Measure 1</v>
      </c>
      <c r="C57" s="299"/>
      <c r="D57" s="242">
        <f>$C$36*D43*D44</f>
        <v>0</v>
      </c>
      <c r="E57" s="168">
        <f>D57</f>
        <v>0</v>
      </c>
      <c r="F57" s="168">
        <f>E57*'Emission factors'!$D$6</f>
        <v>0</v>
      </c>
      <c r="G57" s="168">
        <f>IF(E43=0,0,E43/E57)</f>
        <v>0</v>
      </c>
      <c r="AC57" s="330"/>
      <c r="AD57" s="330"/>
      <c r="AE57" s="330"/>
      <c r="AF57" s="330"/>
      <c r="AG57" s="330"/>
      <c r="AH57" s="330"/>
      <c r="AI57" s="330"/>
      <c r="AJ57" s="330"/>
      <c r="AK57" s="330"/>
      <c r="AL57" s="330"/>
      <c r="AM57" s="330"/>
      <c r="AN57" s="330"/>
      <c r="AO57" s="330"/>
    </row>
    <row r="58" spans="2:41" x14ac:dyDescent="0.2">
      <c r="B58" s="299" t="str">
        <f>B45</f>
        <v>Measure 2</v>
      </c>
      <c r="C58" s="299"/>
      <c r="D58" s="242">
        <f>$C$36*D45*D46</f>
        <v>0</v>
      </c>
      <c r="E58" s="168">
        <f>D58</f>
        <v>0</v>
      </c>
      <c r="F58" s="168">
        <f>E58*'Emission factors'!$D$6</f>
        <v>0</v>
      </c>
      <c r="G58" s="168">
        <f>IF(E45=0,0,E45/E58)</f>
        <v>0</v>
      </c>
      <c r="AC58" s="330"/>
      <c r="AD58" s="330"/>
      <c r="AE58" s="330"/>
      <c r="AF58" s="330"/>
      <c r="AG58" s="330"/>
      <c r="AH58" s="330"/>
      <c r="AI58" s="330"/>
      <c r="AJ58" s="330"/>
      <c r="AK58" s="330"/>
      <c r="AL58" s="330"/>
      <c r="AM58" s="330"/>
      <c r="AN58" s="330"/>
      <c r="AO58" s="330"/>
    </row>
    <row r="59" spans="2:41" x14ac:dyDescent="0.2">
      <c r="B59" s="299" t="str">
        <f>B47</f>
        <v>Measure 3</v>
      </c>
      <c r="C59" s="299"/>
      <c r="D59" s="242">
        <f>$C$36*D47*D48</f>
        <v>0</v>
      </c>
      <c r="E59" s="168">
        <f t="shared" ref="E59:E61" si="1">D59</f>
        <v>0</v>
      </c>
      <c r="F59" s="168">
        <f>E59*'Emission factors'!$D$6</f>
        <v>0</v>
      </c>
      <c r="G59" s="168">
        <f>IF(E47=0,0,E47/E59)</f>
        <v>0</v>
      </c>
      <c r="AC59" s="330"/>
      <c r="AD59" s="330"/>
      <c r="AE59" s="330"/>
      <c r="AF59" s="330"/>
      <c r="AG59" s="330"/>
      <c r="AH59" s="330"/>
      <c r="AI59" s="330"/>
      <c r="AJ59" s="330"/>
      <c r="AK59" s="330"/>
      <c r="AL59" s="330"/>
      <c r="AM59" s="330"/>
      <c r="AN59" s="330"/>
      <c r="AO59" s="330"/>
    </row>
    <row r="60" spans="2:41" x14ac:dyDescent="0.2">
      <c r="B60" s="299" t="str">
        <f>B49</f>
        <v>Measure 4</v>
      </c>
      <c r="C60" s="299"/>
      <c r="D60" s="242">
        <f>$C$36*D49*D50</f>
        <v>0</v>
      </c>
      <c r="E60" s="168">
        <f t="shared" si="1"/>
        <v>0</v>
      </c>
      <c r="F60" s="168">
        <f>E60*'Emission factors'!$D$6</f>
        <v>0</v>
      </c>
      <c r="G60" s="168">
        <f>IF(E49=0,0,E49/E60)</f>
        <v>0</v>
      </c>
      <c r="AC60" s="330"/>
      <c r="AD60" s="330"/>
      <c r="AE60" s="330"/>
      <c r="AF60" s="330"/>
      <c r="AG60" s="330"/>
      <c r="AH60" s="330"/>
      <c r="AI60" s="330"/>
      <c r="AJ60" s="330"/>
      <c r="AK60" s="330"/>
      <c r="AL60" s="330"/>
      <c r="AM60" s="330"/>
      <c r="AN60" s="330"/>
      <c r="AO60" s="330"/>
    </row>
    <row r="61" spans="2:41" x14ac:dyDescent="0.2">
      <c r="B61" s="299" t="str">
        <f>B51</f>
        <v>Measure 5</v>
      </c>
      <c r="C61" s="299"/>
      <c r="D61" s="242">
        <f>$C$36*D51*D52</f>
        <v>0</v>
      </c>
      <c r="E61" s="168">
        <f t="shared" si="1"/>
        <v>0</v>
      </c>
      <c r="F61" s="168">
        <f>E61*'Emission factors'!$D$6</f>
        <v>0</v>
      </c>
      <c r="G61" s="168">
        <f>IF(E51=0,0,E51/E61)</f>
        <v>0</v>
      </c>
      <c r="AC61" s="330"/>
      <c r="AD61" s="330"/>
      <c r="AE61" s="330"/>
      <c r="AF61" s="330"/>
      <c r="AG61" s="330"/>
      <c r="AH61" s="330"/>
      <c r="AI61" s="330"/>
      <c r="AJ61" s="330"/>
      <c r="AK61" s="330"/>
      <c r="AL61" s="330"/>
      <c r="AM61" s="330"/>
      <c r="AN61" s="330"/>
      <c r="AO61" s="330"/>
    </row>
    <row r="62" spans="2:41" x14ac:dyDescent="0.2">
      <c r="AC62" s="330"/>
      <c r="AD62" s="330"/>
      <c r="AE62" s="330"/>
      <c r="AF62" s="330"/>
      <c r="AG62" s="330"/>
      <c r="AH62" s="330"/>
      <c r="AI62" s="330"/>
      <c r="AJ62" s="330"/>
      <c r="AK62" s="330"/>
      <c r="AL62" s="330"/>
      <c r="AM62" s="330"/>
      <c r="AN62" s="330"/>
      <c r="AO62" s="330"/>
    </row>
    <row r="64" spans="2:41" x14ac:dyDescent="0.2">
      <c r="B64" s="331" t="s">
        <v>304</v>
      </c>
      <c r="C64" s="331"/>
      <c r="D64" s="332" t="s">
        <v>2</v>
      </c>
    </row>
    <row r="65" spans="2:4" x14ac:dyDescent="0.2">
      <c r="B65" s="331"/>
      <c r="C65" s="331"/>
      <c r="D65" s="332"/>
    </row>
    <row r="66" spans="2:4" ht="13.15" x14ac:dyDescent="0.25">
      <c r="B66" s="337" t="s">
        <v>6</v>
      </c>
      <c r="C66" s="337"/>
      <c r="D66" s="242">
        <f>SUM(D57:D61)</f>
        <v>0</v>
      </c>
    </row>
    <row r="1000" spans="1:6" x14ac:dyDescent="0.2">
      <c r="A1000" s="158" t="s">
        <v>312</v>
      </c>
      <c r="B1000" s="158" t="s">
        <v>313</v>
      </c>
      <c r="C1000" s="158" t="s">
        <v>314</v>
      </c>
      <c r="D1000" s="158">
        <v>1990</v>
      </c>
      <c r="E1000" s="158">
        <v>2000</v>
      </c>
      <c r="F1000" s="158" t="s">
        <v>315</v>
      </c>
    </row>
    <row r="1001" spans="1:6" x14ac:dyDescent="0.2">
      <c r="A1001" s="158" t="s">
        <v>316</v>
      </c>
      <c r="B1001" s="158" t="s">
        <v>317</v>
      </c>
      <c r="C1001" s="158" t="s">
        <v>318</v>
      </c>
      <c r="D1001" s="158">
        <v>1991</v>
      </c>
      <c r="E1001" s="158">
        <v>2001</v>
      </c>
      <c r="F1001" s="158" t="s">
        <v>319</v>
      </c>
    </row>
    <row r="1002" spans="1:6" x14ac:dyDescent="0.2">
      <c r="A1002" s="158" t="s">
        <v>320</v>
      </c>
      <c r="B1002" s="158" t="s">
        <v>321</v>
      </c>
      <c r="C1002" s="158" t="s">
        <v>322</v>
      </c>
      <c r="D1002" s="158">
        <v>1992</v>
      </c>
      <c r="E1002" s="158">
        <v>2002</v>
      </c>
      <c r="F1002" s="158" t="s">
        <v>323</v>
      </c>
    </row>
    <row r="1003" spans="1:6" x14ac:dyDescent="0.2">
      <c r="A1003" s="158" t="s">
        <v>324</v>
      </c>
      <c r="B1003" s="158" t="s">
        <v>325</v>
      </c>
      <c r="C1003" s="158" t="s">
        <v>326</v>
      </c>
      <c r="D1003" s="158">
        <v>1993</v>
      </c>
      <c r="E1003" s="158">
        <v>2003</v>
      </c>
      <c r="F1003" s="158" t="s">
        <v>327</v>
      </c>
    </row>
    <row r="1004" spans="1:6" x14ac:dyDescent="0.2">
      <c r="A1004" s="158" t="s">
        <v>328</v>
      </c>
      <c r="B1004" s="158" t="s">
        <v>329</v>
      </c>
      <c r="C1004" s="158"/>
      <c r="D1004" s="158">
        <v>1994</v>
      </c>
      <c r="E1004" s="158">
        <v>2004</v>
      </c>
      <c r="F1004" s="158" t="s">
        <v>330</v>
      </c>
    </row>
    <row r="1005" spans="1:6" x14ac:dyDescent="0.2">
      <c r="A1005" s="158" t="s">
        <v>331</v>
      </c>
      <c r="B1005" s="158" t="s">
        <v>332</v>
      </c>
      <c r="C1005" s="158"/>
      <c r="D1005" s="158">
        <v>1995</v>
      </c>
      <c r="E1005" s="158">
        <v>2005</v>
      </c>
      <c r="F1005" s="158"/>
    </row>
    <row r="1006" spans="1:6" x14ac:dyDescent="0.2">
      <c r="A1006" s="158" t="s">
        <v>333</v>
      </c>
      <c r="B1006" s="158" t="s">
        <v>334</v>
      </c>
      <c r="C1006" s="158"/>
      <c r="D1006" s="158">
        <v>1996</v>
      </c>
      <c r="E1006" s="158">
        <v>2006</v>
      </c>
      <c r="F1006" s="158"/>
    </row>
    <row r="1007" spans="1:6" x14ac:dyDescent="0.2">
      <c r="A1007" s="158" t="s">
        <v>335</v>
      </c>
      <c r="B1007" s="158" t="s">
        <v>336</v>
      </c>
      <c r="C1007" s="158"/>
      <c r="D1007" s="158">
        <v>1997</v>
      </c>
      <c r="E1007" s="158">
        <v>2007</v>
      </c>
      <c r="F1007" s="158"/>
    </row>
    <row r="1008" spans="1:6" x14ac:dyDescent="0.2">
      <c r="A1008" s="158" t="s">
        <v>192</v>
      </c>
      <c r="B1008" s="158" t="s">
        <v>337</v>
      </c>
      <c r="C1008" s="158"/>
      <c r="D1008" s="158">
        <v>1998</v>
      </c>
      <c r="E1008" s="158">
        <v>2008</v>
      </c>
      <c r="F1008" s="158"/>
    </row>
    <row r="1009" spans="1:6" x14ac:dyDescent="0.2">
      <c r="A1009" s="158"/>
      <c r="B1009" s="158" t="s">
        <v>338</v>
      </c>
      <c r="C1009" s="158"/>
      <c r="D1009" s="158">
        <v>1999</v>
      </c>
      <c r="E1009" s="158">
        <v>2009</v>
      </c>
      <c r="F1009" s="158"/>
    </row>
    <row r="1010" spans="1:6" x14ac:dyDescent="0.2">
      <c r="A1010" s="158"/>
      <c r="B1010" s="158" t="s">
        <v>339</v>
      </c>
      <c r="C1010" s="158"/>
      <c r="D1010" s="158">
        <v>2000</v>
      </c>
      <c r="E1010" s="158">
        <v>2010</v>
      </c>
      <c r="F1010" s="158"/>
    </row>
    <row r="1011" spans="1:6" x14ac:dyDescent="0.2">
      <c r="A1011" s="158"/>
      <c r="B1011" s="158" t="s">
        <v>192</v>
      </c>
      <c r="C1011" s="158"/>
      <c r="D1011" s="158">
        <v>2001</v>
      </c>
      <c r="E1011" s="158">
        <v>2011</v>
      </c>
      <c r="F1011" s="158"/>
    </row>
    <row r="1012" spans="1:6" x14ac:dyDescent="0.2">
      <c r="A1012" s="158"/>
      <c r="B1012" s="158"/>
      <c r="C1012" s="158"/>
      <c r="D1012" s="158">
        <v>2002</v>
      </c>
      <c r="E1012" s="158">
        <v>2012</v>
      </c>
      <c r="F1012" s="158"/>
    </row>
    <row r="1013" spans="1:6" x14ac:dyDescent="0.2">
      <c r="A1013" s="158"/>
      <c r="B1013" s="158"/>
      <c r="C1013" s="158"/>
      <c r="D1013" s="158">
        <v>2003</v>
      </c>
      <c r="E1013" s="158">
        <v>2013</v>
      </c>
      <c r="F1013" s="158"/>
    </row>
    <row r="1014" spans="1:6" x14ac:dyDescent="0.2">
      <c r="A1014" s="158"/>
      <c r="B1014" s="158"/>
      <c r="C1014" s="158"/>
      <c r="D1014" s="158">
        <v>2004</v>
      </c>
      <c r="E1014" s="158">
        <v>2014</v>
      </c>
      <c r="F1014" s="158"/>
    </row>
    <row r="1015" spans="1:6" x14ac:dyDescent="0.2">
      <c r="A1015" s="158"/>
      <c r="B1015" s="158"/>
      <c r="C1015" s="158"/>
      <c r="D1015" s="158">
        <v>2005</v>
      </c>
      <c r="E1015" s="158">
        <v>2015</v>
      </c>
      <c r="F1015" s="158"/>
    </row>
    <row r="1016" spans="1:6" x14ac:dyDescent="0.2">
      <c r="A1016" s="158"/>
      <c r="B1016" s="158"/>
      <c r="C1016" s="158"/>
      <c r="D1016" s="158">
        <v>2006</v>
      </c>
      <c r="E1016" s="158">
        <v>2016</v>
      </c>
      <c r="F1016" s="158"/>
    </row>
    <row r="1017" spans="1:6" x14ac:dyDescent="0.2">
      <c r="A1017" s="158"/>
      <c r="B1017" s="158"/>
      <c r="C1017" s="158"/>
      <c r="D1017" s="158">
        <v>2007</v>
      </c>
      <c r="E1017" s="158">
        <v>2017</v>
      </c>
      <c r="F1017" s="158"/>
    </row>
    <row r="1018" spans="1:6" x14ac:dyDescent="0.2">
      <c r="A1018" s="158"/>
      <c r="B1018" s="158"/>
      <c r="C1018" s="158"/>
      <c r="D1018" s="158">
        <v>2008</v>
      </c>
      <c r="E1018" s="158">
        <v>2018</v>
      </c>
      <c r="F1018" s="158"/>
    </row>
    <row r="1019" spans="1:6" x14ac:dyDescent="0.2">
      <c r="A1019" s="158"/>
      <c r="B1019" s="158"/>
      <c r="C1019" s="158"/>
      <c r="D1019" s="158">
        <v>2009</v>
      </c>
      <c r="E1019" s="158">
        <v>2019</v>
      </c>
      <c r="F1019" s="158"/>
    </row>
    <row r="1020" spans="1:6" x14ac:dyDescent="0.2">
      <c r="A1020" s="158"/>
      <c r="B1020" s="158"/>
      <c r="C1020" s="158"/>
      <c r="D1020" s="158">
        <v>2010</v>
      </c>
      <c r="E1020" s="158">
        <v>2020</v>
      </c>
      <c r="F1020" s="158"/>
    </row>
    <row r="1021" spans="1:6" x14ac:dyDescent="0.2">
      <c r="A1021" s="158"/>
      <c r="B1021" s="158"/>
      <c r="C1021" s="158"/>
      <c r="D1021" s="158">
        <v>2011</v>
      </c>
      <c r="E1021" s="158">
        <v>2021</v>
      </c>
      <c r="F1021" s="158"/>
    </row>
    <row r="1022" spans="1:6" x14ac:dyDescent="0.2">
      <c r="A1022" s="158"/>
      <c r="B1022" s="158"/>
      <c r="C1022" s="158"/>
      <c r="D1022" s="158">
        <v>2012</v>
      </c>
      <c r="E1022" s="158">
        <v>2022</v>
      </c>
      <c r="F1022" s="158"/>
    </row>
    <row r="1023" spans="1:6" x14ac:dyDescent="0.2">
      <c r="A1023" s="158"/>
      <c r="B1023" s="158"/>
      <c r="C1023" s="158"/>
      <c r="D1023" s="158">
        <v>2013</v>
      </c>
      <c r="E1023" s="158">
        <v>2023</v>
      </c>
      <c r="F1023" s="158"/>
    </row>
    <row r="1024" spans="1:6" x14ac:dyDescent="0.2">
      <c r="A1024" s="158"/>
      <c r="B1024" s="158"/>
      <c r="C1024" s="158"/>
      <c r="D1024" s="158">
        <v>2014</v>
      </c>
      <c r="E1024" s="158">
        <v>2024</v>
      </c>
      <c r="F1024" s="158"/>
    </row>
    <row r="1025" spans="1:6" x14ac:dyDescent="0.2">
      <c r="A1025" s="158"/>
      <c r="B1025" s="158"/>
      <c r="C1025" s="158"/>
      <c r="D1025" s="158">
        <v>2015</v>
      </c>
      <c r="E1025" s="158">
        <v>2025</v>
      </c>
      <c r="F1025" s="158"/>
    </row>
    <row r="1026" spans="1:6" x14ac:dyDescent="0.2">
      <c r="A1026" s="158"/>
      <c r="B1026" s="158"/>
      <c r="C1026" s="158"/>
      <c r="D1026" s="158">
        <v>2016</v>
      </c>
      <c r="E1026" s="158">
        <v>2026</v>
      </c>
      <c r="F1026" s="158"/>
    </row>
    <row r="1027" spans="1:6" x14ac:dyDescent="0.2">
      <c r="A1027" s="158"/>
      <c r="B1027" s="158"/>
      <c r="C1027" s="158"/>
      <c r="D1027" s="158">
        <v>2017</v>
      </c>
      <c r="E1027" s="158">
        <v>2027</v>
      </c>
      <c r="F1027" s="158"/>
    </row>
    <row r="1028" spans="1:6" x14ac:dyDescent="0.2">
      <c r="A1028" s="158"/>
      <c r="B1028" s="158"/>
      <c r="C1028" s="158"/>
      <c r="D1028" s="158">
        <v>2018</v>
      </c>
      <c r="E1028" s="158">
        <v>2028</v>
      </c>
      <c r="F1028" s="158"/>
    </row>
    <row r="1029" spans="1:6" x14ac:dyDescent="0.2">
      <c r="A1029" s="158"/>
      <c r="B1029" s="158"/>
      <c r="C1029" s="158"/>
      <c r="D1029" s="158">
        <v>2019</v>
      </c>
      <c r="E1029" s="158">
        <v>2029</v>
      </c>
      <c r="F1029" s="158"/>
    </row>
    <row r="1030" spans="1:6" x14ac:dyDescent="0.2">
      <c r="A1030" s="158"/>
      <c r="B1030" s="158"/>
      <c r="C1030" s="158"/>
      <c r="D1030" s="158">
        <v>2020</v>
      </c>
      <c r="E1030" s="158">
        <v>2030</v>
      </c>
      <c r="F1030" s="158"/>
    </row>
    <row r="1031" spans="1:6" x14ac:dyDescent="0.2">
      <c r="A1031" s="158"/>
      <c r="B1031" s="158"/>
      <c r="C1031" s="158"/>
      <c r="D1031" s="158">
        <v>2021</v>
      </c>
      <c r="E1031" s="158">
        <v>2031</v>
      </c>
      <c r="F1031" s="158"/>
    </row>
    <row r="1032" spans="1:6" x14ac:dyDescent="0.2">
      <c r="A1032" s="158"/>
      <c r="B1032" s="158"/>
      <c r="C1032" s="158"/>
      <c r="D1032" s="158">
        <v>2022</v>
      </c>
      <c r="E1032" s="158">
        <v>2032</v>
      </c>
      <c r="F1032" s="158"/>
    </row>
    <row r="1033" spans="1:6" x14ac:dyDescent="0.2">
      <c r="A1033" s="158"/>
      <c r="B1033" s="158"/>
      <c r="C1033" s="158"/>
      <c r="D1033" s="158">
        <v>2023</v>
      </c>
      <c r="E1033" s="158">
        <v>2033</v>
      </c>
      <c r="F1033" s="158"/>
    </row>
    <row r="1034" spans="1:6" x14ac:dyDescent="0.2">
      <c r="A1034" s="158"/>
      <c r="B1034" s="158"/>
      <c r="C1034" s="158"/>
      <c r="D1034" s="158">
        <v>2024</v>
      </c>
      <c r="E1034" s="158">
        <v>2034</v>
      </c>
      <c r="F1034" s="158"/>
    </row>
    <row r="1035" spans="1:6" x14ac:dyDescent="0.2">
      <c r="A1035" s="158"/>
      <c r="B1035" s="158"/>
      <c r="C1035" s="158"/>
      <c r="D1035" s="158">
        <v>2025</v>
      </c>
      <c r="E1035" s="158">
        <v>2035</v>
      </c>
      <c r="F1035" s="158"/>
    </row>
    <row r="1036" spans="1:6" x14ac:dyDescent="0.2">
      <c r="A1036" s="158"/>
      <c r="B1036" s="158"/>
      <c r="C1036" s="158"/>
      <c r="D1036" s="158">
        <v>2026</v>
      </c>
      <c r="E1036" s="158">
        <v>2036</v>
      </c>
      <c r="F1036" s="158"/>
    </row>
    <row r="1037" spans="1:6" x14ac:dyDescent="0.2">
      <c r="A1037" s="158"/>
      <c r="B1037" s="158"/>
      <c r="C1037" s="158"/>
      <c r="D1037" s="158">
        <v>2027</v>
      </c>
      <c r="E1037" s="158">
        <v>2037</v>
      </c>
      <c r="F1037" s="158"/>
    </row>
    <row r="1038" spans="1:6" x14ac:dyDescent="0.2">
      <c r="A1038" s="158"/>
      <c r="B1038" s="158"/>
      <c r="C1038" s="158"/>
      <c r="D1038" s="158">
        <v>2028</v>
      </c>
      <c r="E1038" s="158">
        <v>2038</v>
      </c>
      <c r="F1038" s="158"/>
    </row>
    <row r="1039" spans="1:6" x14ac:dyDescent="0.2">
      <c r="A1039" s="158"/>
      <c r="B1039" s="158"/>
      <c r="C1039" s="158"/>
      <c r="D1039" s="158">
        <v>2029</v>
      </c>
      <c r="E1039" s="158">
        <v>2039</v>
      </c>
      <c r="F1039" s="158"/>
    </row>
    <row r="1040" spans="1:6" x14ac:dyDescent="0.2">
      <c r="A1040" s="158"/>
      <c r="B1040" s="158"/>
      <c r="C1040" s="158"/>
      <c r="D1040" s="158">
        <v>2030</v>
      </c>
      <c r="E1040" s="158">
        <v>2040</v>
      </c>
      <c r="F1040" s="158"/>
    </row>
    <row r="1041" spans="1:6" x14ac:dyDescent="0.2">
      <c r="A1041" s="158"/>
      <c r="B1041" s="158"/>
      <c r="C1041" s="158"/>
      <c r="D1041" s="158"/>
      <c r="E1041" s="158">
        <v>2041</v>
      </c>
      <c r="F1041" s="158"/>
    </row>
    <row r="1042" spans="1:6" x14ac:dyDescent="0.2">
      <c r="A1042" s="158"/>
      <c r="B1042" s="158"/>
      <c r="C1042" s="158"/>
      <c r="D1042" s="158"/>
      <c r="E1042" s="158">
        <v>2042</v>
      </c>
      <c r="F1042" s="158"/>
    </row>
    <row r="1043" spans="1:6" x14ac:dyDescent="0.2">
      <c r="A1043" s="158"/>
      <c r="B1043" s="158"/>
      <c r="C1043" s="158"/>
      <c r="D1043" s="158"/>
      <c r="E1043" s="158">
        <v>2043</v>
      </c>
      <c r="F1043" s="158"/>
    </row>
    <row r="1044" spans="1:6" x14ac:dyDescent="0.2">
      <c r="A1044" s="158"/>
      <c r="B1044" s="158"/>
      <c r="C1044" s="158"/>
      <c r="D1044" s="158"/>
      <c r="E1044" s="158">
        <v>2044</v>
      </c>
      <c r="F1044" s="158"/>
    </row>
    <row r="1045" spans="1:6" x14ac:dyDescent="0.2">
      <c r="A1045" s="158"/>
      <c r="B1045" s="158"/>
      <c r="C1045" s="158"/>
      <c r="D1045" s="158"/>
      <c r="E1045" s="158">
        <v>2045</v>
      </c>
      <c r="F1045" s="158"/>
    </row>
    <row r="1046" spans="1:6" x14ac:dyDescent="0.2">
      <c r="A1046" s="158"/>
      <c r="B1046" s="158"/>
      <c r="C1046" s="158"/>
      <c r="D1046" s="158"/>
      <c r="E1046" s="158">
        <v>2046</v>
      </c>
      <c r="F1046" s="158"/>
    </row>
    <row r="1047" spans="1:6" x14ac:dyDescent="0.2">
      <c r="A1047" s="158"/>
      <c r="B1047" s="158"/>
      <c r="C1047" s="158"/>
      <c r="D1047" s="158"/>
      <c r="E1047" s="158">
        <v>2047</v>
      </c>
      <c r="F1047" s="158"/>
    </row>
    <row r="1048" spans="1:6" x14ac:dyDescent="0.2">
      <c r="A1048" s="158"/>
      <c r="B1048" s="158"/>
      <c r="C1048" s="158"/>
      <c r="D1048" s="158"/>
      <c r="E1048" s="158">
        <v>2048</v>
      </c>
      <c r="F1048" s="158"/>
    </row>
    <row r="1049" spans="1:6" x14ac:dyDescent="0.2">
      <c r="A1049" s="158"/>
      <c r="B1049" s="158"/>
      <c r="C1049" s="158"/>
      <c r="D1049" s="158"/>
      <c r="E1049" s="158">
        <v>2049</v>
      </c>
      <c r="F1049" s="158"/>
    </row>
    <row r="1050" spans="1:6" x14ac:dyDescent="0.2">
      <c r="A1050" s="158"/>
      <c r="B1050" s="158"/>
      <c r="C1050" s="158"/>
      <c r="D1050" s="158"/>
      <c r="E1050" s="158">
        <v>2050</v>
      </c>
      <c r="F1050" s="158"/>
    </row>
  </sheetData>
  <mergeCells count="74">
    <mergeCell ref="L51:L52"/>
    <mergeCell ref="E40:L40"/>
    <mergeCell ref="L41:L42"/>
    <mergeCell ref="L43:L44"/>
    <mergeCell ref="L45:L46"/>
    <mergeCell ref="L47:L48"/>
    <mergeCell ref="L49:L50"/>
    <mergeCell ref="H45:H46"/>
    <mergeCell ref="H47:H48"/>
    <mergeCell ref="K43:K44"/>
    <mergeCell ref="E43:E44"/>
    <mergeCell ref="F43:F44"/>
    <mergeCell ref="G43:G44"/>
    <mergeCell ref="H43:H44"/>
    <mergeCell ref="I43:I44"/>
    <mergeCell ref="J51:J52"/>
    <mergeCell ref="B57:C57"/>
    <mergeCell ref="B58:C58"/>
    <mergeCell ref="B64:C65"/>
    <mergeCell ref="D64:D65"/>
    <mergeCell ref="B66:C66"/>
    <mergeCell ref="B59:C59"/>
    <mergeCell ref="B60:C60"/>
    <mergeCell ref="B61:C61"/>
    <mergeCell ref="AC13:AO31"/>
    <mergeCell ref="AC35:AO62"/>
    <mergeCell ref="AC12:AO12"/>
    <mergeCell ref="AC34:AO34"/>
    <mergeCell ref="D41:D42"/>
    <mergeCell ref="E41:E42"/>
    <mergeCell ref="D55:D56"/>
    <mergeCell ref="E55:E56"/>
    <mergeCell ref="F55:F56"/>
    <mergeCell ref="G55:G56"/>
    <mergeCell ref="F41:F42"/>
    <mergeCell ref="G41:G42"/>
    <mergeCell ref="H41:H42"/>
    <mergeCell ref="I41:I42"/>
    <mergeCell ref="J41:K41"/>
    <mergeCell ref="J43:J44"/>
    <mergeCell ref="C34:C35"/>
    <mergeCell ref="B34:B35"/>
    <mergeCell ref="B43:B44"/>
    <mergeCell ref="B55:C56"/>
    <mergeCell ref="B49:B50"/>
    <mergeCell ref="B40:C42"/>
    <mergeCell ref="B45:B46"/>
    <mergeCell ref="B47:B48"/>
    <mergeCell ref="K45:K46"/>
    <mergeCell ref="K47:K48"/>
    <mergeCell ref="K49:K50"/>
    <mergeCell ref="K51:K52"/>
    <mergeCell ref="J45:J46"/>
    <mergeCell ref="J47:J48"/>
    <mergeCell ref="J49:J50"/>
    <mergeCell ref="I51:I52"/>
    <mergeCell ref="B51:B52"/>
    <mergeCell ref="E51:E52"/>
    <mergeCell ref="F51:F52"/>
    <mergeCell ref="G51:G52"/>
    <mergeCell ref="H51:H52"/>
    <mergeCell ref="H49:H50"/>
    <mergeCell ref="I45:I46"/>
    <mergeCell ref="I47:I48"/>
    <mergeCell ref="I49:I50"/>
    <mergeCell ref="E45:E46"/>
    <mergeCell ref="E47:E48"/>
    <mergeCell ref="E49:E50"/>
    <mergeCell ref="F45:F46"/>
    <mergeCell ref="F47:F48"/>
    <mergeCell ref="F49:F50"/>
    <mergeCell ref="G45:G46"/>
    <mergeCell ref="G47:G48"/>
    <mergeCell ref="G49:G50"/>
  </mergeCells>
  <dataValidations count="6">
    <dataValidation type="list" allowBlank="1" showInputMessage="1" showErrorMessage="1" sqref="F43:F52">
      <formula1>$A$1000:$A$1008</formula1>
    </dataValidation>
    <dataValidation type="list" allowBlank="1" showInputMessage="1" showErrorMessage="1" sqref="G43:G52">
      <formula1>$B$1000:$B$1011</formula1>
    </dataValidation>
    <dataValidation type="list" allowBlank="1" showInputMessage="1" showErrorMessage="1" sqref="H43:H52">
      <formula1>$C$1000:$C$1003</formula1>
    </dataValidation>
    <dataValidation type="list" allowBlank="1" showInputMessage="1" showErrorMessage="1" sqref="J43:J52">
      <formula1>$D$1000:$D$1040</formula1>
    </dataValidation>
    <dataValidation type="list" allowBlank="1" showInputMessage="1" showErrorMessage="1" sqref="K43:K52">
      <formula1>$E$1000:$E$1050</formula1>
    </dataValidation>
    <dataValidation type="list" allowBlank="1" showInputMessage="1" showErrorMessage="1" sqref="L43:L52">
      <formula1>$F$1000:$F$1004</formula1>
    </dataValidation>
  </dataValidations>
  <pageMargins left="0.7" right="0.7" top="0.75" bottom="0.75" header="0.3" footer="0.3"/>
  <pageSetup paperSize="9" orientation="portrait" verticalDpi="0" r:id="rId1"/>
  <ignoredErrors>
    <ignoredError sqref="E20 E21:E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00FF"/>
  </sheetPr>
  <dimension ref="A1:AO1050"/>
  <sheetViews>
    <sheetView topLeftCell="A84" zoomScale="85" zoomScaleNormal="85" workbookViewId="0">
      <pane xSplit="3" topLeftCell="D1" activePane="topRight" state="frozen"/>
      <selection activeCell="Z13" sqref="Z13:AL31"/>
      <selection pane="topRight" activeCell="V69" sqref="V69:V70"/>
    </sheetView>
  </sheetViews>
  <sheetFormatPr defaultColWidth="9.140625" defaultRowHeight="12.75" x14ac:dyDescent="0.2"/>
  <cols>
    <col min="1" max="1" width="5.7109375" style="130" customWidth="1"/>
    <col min="2" max="2" width="16" style="130" customWidth="1"/>
    <col min="3" max="3" width="24.140625" style="130" bestFit="1" customWidth="1"/>
    <col min="4" max="4" width="15.28515625" style="130" customWidth="1"/>
    <col min="5" max="5" width="15.42578125" style="130" customWidth="1"/>
    <col min="6" max="7" width="12.7109375" style="130" customWidth="1"/>
    <col min="8" max="10" width="12.7109375" style="131" customWidth="1"/>
    <col min="11" max="18" width="12.7109375" style="130" customWidth="1"/>
    <col min="19" max="19" width="11.5703125" style="130" customWidth="1"/>
    <col min="20" max="25" width="12.7109375" style="130" customWidth="1"/>
    <col min="26" max="26" width="15.7109375" style="130" customWidth="1"/>
    <col min="27" max="27" width="2.85546875" style="130" customWidth="1"/>
    <col min="28" max="28" width="4.140625" style="132" customWidth="1"/>
    <col min="29" max="29" width="9.140625" style="153"/>
    <col min="30" max="16384" width="9.140625" style="130"/>
  </cols>
  <sheetData>
    <row r="1" spans="2:41" ht="13.15" x14ac:dyDescent="0.25">
      <c r="AC1" s="133" t="s">
        <v>181</v>
      </c>
      <c r="AD1" s="134"/>
      <c r="AM1" s="159" t="s">
        <v>266</v>
      </c>
    </row>
    <row r="2" spans="2:41" s="136" customFormat="1" ht="15.6" x14ac:dyDescent="0.3">
      <c r="B2" s="121" t="s">
        <v>56</v>
      </c>
      <c r="H2" s="137"/>
      <c r="I2" s="137"/>
      <c r="J2" s="137"/>
      <c r="AB2" s="138"/>
      <c r="AC2" s="139" t="s">
        <v>174</v>
      </c>
      <c r="AD2" s="137"/>
      <c r="AE2" s="137"/>
      <c r="AF2" s="137"/>
      <c r="AG2" s="137"/>
      <c r="AH2" s="137"/>
      <c r="AI2" s="137"/>
      <c r="AJ2" s="137"/>
      <c r="AK2" s="137"/>
      <c r="AM2" s="159" t="s">
        <v>269</v>
      </c>
    </row>
    <row r="3" spans="2:41" s="136" customFormat="1" ht="15.75" customHeight="1" x14ac:dyDescent="0.2">
      <c r="H3" s="137"/>
      <c r="I3" s="137"/>
      <c r="J3" s="137"/>
      <c r="AB3" s="138"/>
      <c r="AC3" s="139" t="s">
        <v>175</v>
      </c>
      <c r="AD3" s="137"/>
      <c r="AE3" s="137"/>
      <c r="AF3" s="137"/>
      <c r="AG3" s="137"/>
      <c r="AH3" s="137"/>
      <c r="AI3" s="137"/>
      <c r="AJ3" s="137"/>
      <c r="AK3" s="137"/>
    </row>
    <row r="4" spans="2:41" s="136" customFormat="1" x14ac:dyDescent="0.2">
      <c r="B4" s="355" t="s">
        <v>25</v>
      </c>
      <c r="C4" s="351" t="s">
        <v>2</v>
      </c>
      <c r="D4" s="351" t="s">
        <v>3</v>
      </c>
      <c r="E4" s="351" t="s">
        <v>4</v>
      </c>
      <c r="F4" s="351"/>
      <c r="G4" s="351"/>
      <c r="H4" s="351"/>
      <c r="I4" s="351"/>
      <c r="J4" s="351"/>
      <c r="K4" s="351"/>
      <c r="L4" s="351"/>
      <c r="M4" s="351" t="s">
        <v>5</v>
      </c>
      <c r="N4" s="351"/>
      <c r="O4" s="351"/>
      <c r="P4" s="351"/>
      <c r="Q4" s="351"/>
      <c r="AB4" s="138"/>
      <c r="AC4" s="139" t="s">
        <v>176</v>
      </c>
      <c r="AD4" s="137"/>
      <c r="AE4" s="137"/>
      <c r="AF4" s="137"/>
      <c r="AG4" s="137"/>
      <c r="AH4" s="137"/>
      <c r="AI4" s="137"/>
      <c r="AJ4" s="137"/>
      <c r="AK4" s="137"/>
    </row>
    <row r="5" spans="2:41" s="136" customFormat="1" ht="25.5" x14ac:dyDescent="0.2">
      <c r="B5" s="356"/>
      <c r="C5" s="351"/>
      <c r="D5" s="351"/>
      <c r="E5" s="195" t="s">
        <v>7</v>
      </c>
      <c r="F5" s="195" t="s">
        <v>8</v>
      </c>
      <c r="G5" s="195" t="s">
        <v>9</v>
      </c>
      <c r="H5" s="195" t="s">
        <v>10</v>
      </c>
      <c r="I5" s="195" t="s">
        <v>11</v>
      </c>
      <c r="J5" s="195" t="s">
        <v>12</v>
      </c>
      <c r="K5" s="195" t="s">
        <v>13</v>
      </c>
      <c r="L5" s="195" t="s">
        <v>14</v>
      </c>
      <c r="M5" s="195" t="s">
        <v>15</v>
      </c>
      <c r="N5" s="195" t="s">
        <v>16</v>
      </c>
      <c r="O5" s="195" t="s">
        <v>17</v>
      </c>
      <c r="P5" s="195" t="s">
        <v>18</v>
      </c>
      <c r="Q5" s="195" t="s">
        <v>19</v>
      </c>
      <c r="AB5" s="138"/>
      <c r="AC5" s="139" t="s">
        <v>177</v>
      </c>
      <c r="AD5" s="137"/>
      <c r="AE5" s="137"/>
      <c r="AF5" s="137"/>
      <c r="AG5" s="137"/>
      <c r="AH5" s="137"/>
      <c r="AI5" s="137"/>
      <c r="AJ5" s="137"/>
      <c r="AK5" s="137"/>
    </row>
    <row r="6" spans="2:41" s="136" customFormat="1" ht="15" customHeight="1" x14ac:dyDescent="0.2">
      <c r="B6" s="195" t="s">
        <v>43</v>
      </c>
      <c r="C6" s="195" t="s">
        <v>34</v>
      </c>
      <c r="D6" s="195" t="s">
        <v>34</v>
      </c>
      <c r="E6" s="195" t="s">
        <v>36</v>
      </c>
      <c r="F6" s="195" t="s">
        <v>35</v>
      </c>
      <c r="G6" s="195" t="s">
        <v>35</v>
      </c>
      <c r="H6" s="195" t="s">
        <v>35</v>
      </c>
      <c r="I6" s="195" t="s">
        <v>35</v>
      </c>
      <c r="J6" s="195" t="s">
        <v>35</v>
      </c>
      <c r="K6" s="195" t="s">
        <v>35</v>
      </c>
      <c r="L6" s="195" t="s">
        <v>35</v>
      </c>
      <c r="M6" s="195" t="s">
        <v>35</v>
      </c>
      <c r="N6" s="195" t="s">
        <v>35</v>
      </c>
      <c r="O6" s="195" t="s">
        <v>35</v>
      </c>
      <c r="P6" s="195" t="s">
        <v>34</v>
      </c>
      <c r="Q6" s="195" t="s">
        <v>34</v>
      </c>
      <c r="AB6" s="138"/>
      <c r="AC6" s="139" t="s">
        <v>178</v>
      </c>
      <c r="AD6" s="137"/>
      <c r="AE6" s="137"/>
      <c r="AF6" s="137"/>
      <c r="AG6" s="137"/>
      <c r="AH6" s="137"/>
      <c r="AI6" s="137"/>
      <c r="AJ6" s="137"/>
      <c r="AK6" s="137"/>
    </row>
    <row r="7" spans="2:41" s="136" customFormat="1" x14ac:dyDescent="0.2">
      <c r="B7" s="14" t="s">
        <v>77</v>
      </c>
      <c r="C7" s="171"/>
      <c r="D7" s="63"/>
      <c r="E7" s="63"/>
      <c r="F7" s="63"/>
      <c r="G7" s="63"/>
      <c r="H7" s="63"/>
      <c r="I7" s="63"/>
      <c r="J7" s="63"/>
      <c r="K7" s="63"/>
      <c r="L7" s="63"/>
      <c r="M7" s="63"/>
      <c r="N7" s="63"/>
      <c r="O7" s="63"/>
      <c r="P7" s="63"/>
      <c r="Q7" s="63"/>
      <c r="AB7" s="138"/>
      <c r="AC7" s="139" t="s">
        <v>179</v>
      </c>
      <c r="AD7" s="137"/>
      <c r="AE7" s="137"/>
      <c r="AF7" s="137"/>
      <c r="AG7" s="137"/>
      <c r="AH7" s="137"/>
      <c r="AI7" s="137"/>
      <c r="AJ7" s="137"/>
      <c r="AK7" s="137"/>
    </row>
    <row r="8" spans="2:41" s="136" customFormat="1" x14ac:dyDescent="0.2">
      <c r="B8" s="14" t="s">
        <v>78</v>
      </c>
      <c r="C8" s="171"/>
      <c r="D8" s="63"/>
      <c r="E8" s="63"/>
      <c r="F8" s="63"/>
      <c r="G8" s="63"/>
      <c r="H8" s="63"/>
      <c r="I8" s="63"/>
      <c r="J8" s="63"/>
      <c r="K8" s="63"/>
      <c r="L8" s="63"/>
      <c r="M8" s="63"/>
      <c r="N8" s="63"/>
      <c r="O8" s="63"/>
      <c r="P8" s="63"/>
      <c r="Q8" s="63"/>
      <c r="AB8" s="138"/>
      <c r="AC8" s="139" t="s">
        <v>180</v>
      </c>
      <c r="AD8" s="137"/>
      <c r="AE8" s="137"/>
      <c r="AF8" s="137"/>
      <c r="AG8" s="137"/>
      <c r="AH8" s="137"/>
      <c r="AI8" s="137"/>
      <c r="AJ8" s="137"/>
      <c r="AK8" s="137"/>
    </row>
    <row r="9" spans="2:41" s="136" customFormat="1" ht="13.15" x14ac:dyDescent="0.25">
      <c r="B9" s="14" t="s">
        <v>79</v>
      </c>
      <c r="C9" s="171"/>
      <c r="D9" s="63"/>
      <c r="E9" s="63"/>
      <c r="F9" s="63"/>
      <c r="G9" s="63"/>
      <c r="H9" s="63"/>
      <c r="I9" s="63"/>
      <c r="J9" s="63"/>
      <c r="K9" s="63"/>
      <c r="L9" s="63"/>
      <c r="M9" s="63"/>
      <c r="N9" s="63"/>
      <c r="O9" s="63"/>
      <c r="P9" s="63"/>
      <c r="Q9" s="63"/>
      <c r="AB9" s="138"/>
      <c r="AC9" s="139"/>
      <c r="AD9" s="137"/>
      <c r="AE9" s="137"/>
      <c r="AF9" s="137"/>
      <c r="AG9" s="137"/>
      <c r="AH9" s="137"/>
      <c r="AI9" s="137"/>
      <c r="AJ9" s="137"/>
      <c r="AK9" s="137"/>
    </row>
    <row r="10" spans="2:41" s="136" customFormat="1" ht="13.15" x14ac:dyDescent="0.25">
      <c r="B10" s="14" t="s">
        <v>80</v>
      </c>
      <c r="C10" s="171"/>
      <c r="D10" s="63"/>
      <c r="E10" s="63"/>
      <c r="F10" s="63"/>
      <c r="G10" s="63"/>
      <c r="H10" s="63"/>
      <c r="I10" s="63"/>
      <c r="J10" s="63"/>
      <c r="K10" s="63"/>
      <c r="L10" s="63"/>
      <c r="M10" s="63"/>
      <c r="N10" s="63"/>
      <c r="O10" s="63"/>
      <c r="P10" s="63"/>
      <c r="Q10" s="63"/>
      <c r="AB10" s="138"/>
      <c r="AC10" s="141" t="s">
        <v>301</v>
      </c>
      <c r="AD10" s="137"/>
      <c r="AE10" s="137"/>
      <c r="AF10" s="137"/>
      <c r="AG10" s="137"/>
      <c r="AH10" s="137"/>
      <c r="AI10" s="137"/>
      <c r="AJ10" s="137"/>
      <c r="AK10" s="137"/>
    </row>
    <row r="11" spans="2:41" s="136" customFormat="1" ht="13.15" x14ac:dyDescent="0.25">
      <c r="B11" s="14" t="s">
        <v>81</v>
      </c>
      <c r="C11" s="171"/>
      <c r="D11" s="63"/>
      <c r="E11" s="63"/>
      <c r="F11" s="63"/>
      <c r="G11" s="63"/>
      <c r="H11" s="63"/>
      <c r="I11" s="63"/>
      <c r="J11" s="63"/>
      <c r="K11" s="63"/>
      <c r="L11" s="63"/>
      <c r="M11" s="63"/>
      <c r="N11" s="63"/>
      <c r="O11" s="63"/>
      <c r="P11" s="63"/>
      <c r="Q11" s="63"/>
      <c r="AB11" s="138"/>
      <c r="AC11" s="139"/>
      <c r="AD11" s="137"/>
      <c r="AE11" s="137"/>
      <c r="AF11" s="137"/>
      <c r="AG11" s="137"/>
      <c r="AH11" s="137"/>
      <c r="AI11" s="137"/>
      <c r="AJ11" s="137"/>
      <c r="AK11" s="137"/>
    </row>
    <row r="12" spans="2:41" s="136" customFormat="1" ht="13.15" x14ac:dyDescent="0.25">
      <c r="B12" s="14" t="s">
        <v>82</v>
      </c>
      <c r="C12" s="171"/>
      <c r="D12" s="63"/>
      <c r="E12" s="63"/>
      <c r="F12" s="63"/>
      <c r="G12" s="63"/>
      <c r="H12" s="63"/>
      <c r="I12" s="63"/>
      <c r="J12" s="63"/>
      <c r="K12" s="63"/>
      <c r="L12" s="63"/>
      <c r="M12" s="63"/>
      <c r="N12" s="63"/>
      <c r="O12" s="63"/>
      <c r="P12" s="63"/>
      <c r="Q12" s="63"/>
      <c r="AB12" s="138"/>
      <c r="AC12" s="329" t="s">
        <v>182</v>
      </c>
      <c r="AD12" s="329"/>
      <c r="AE12" s="329"/>
      <c r="AF12" s="329"/>
      <c r="AG12" s="329"/>
      <c r="AH12" s="329"/>
      <c r="AI12" s="329"/>
      <c r="AJ12" s="329"/>
      <c r="AK12" s="329"/>
      <c r="AL12" s="329"/>
      <c r="AM12" s="329"/>
      <c r="AN12" s="329"/>
      <c r="AO12" s="329"/>
    </row>
    <row r="13" spans="2:41" s="136" customFormat="1" x14ac:dyDescent="0.2">
      <c r="B13" s="14" t="s">
        <v>83</v>
      </c>
      <c r="C13" s="171"/>
      <c r="D13" s="63"/>
      <c r="E13" s="63"/>
      <c r="F13" s="63"/>
      <c r="G13" s="63"/>
      <c r="H13" s="63"/>
      <c r="I13" s="63"/>
      <c r="J13" s="63"/>
      <c r="K13" s="63"/>
      <c r="L13" s="63"/>
      <c r="M13" s="63"/>
      <c r="N13" s="63"/>
      <c r="O13" s="63"/>
      <c r="P13" s="63"/>
      <c r="Q13" s="63"/>
      <c r="AB13" s="138"/>
      <c r="AC13" s="330" t="s">
        <v>183</v>
      </c>
      <c r="AD13" s="330"/>
      <c r="AE13" s="330"/>
      <c r="AF13" s="330"/>
      <c r="AG13" s="330"/>
      <c r="AH13" s="330"/>
      <c r="AI13" s="330"/>
      <c r="AJ13" s="330"/>
      <c r="AK13" s="330"/>
      <c r="AL13" s="330"/>
      <c r="AM13" s="330"/>
      <c r="AN13" s="330"/>
      <c r="AO13" s="330"/>
    </row>
    <row r="14" spans="2:41" s="136" customFormat="1" x14ac:dyDescent="0.2">
      <c r="B14" s="14" t="s">
        <v>84</v>
      </c>
      <c r="C14" s="171"/>
      <c r="D14" s="63"/>
      <c r="E14" s="63"/>
      <c r="F14" s="63"/>
      <c r="G14" s="63"/>
      <c r="H14" s="63"/>
      <c r="I14" s="63"/>
      <c r="J14" s="63"/>
      <c r="K14" s="63"/>
      <c r="L14" s="63"/>
      <c r="M14" s="63"/>
      <c r="N14" s="63"/>
      <c r="O14" s="63"/>
      <c r="P14" s="63"/>
      <c r="Q14" s="63"/>
      <c r="AB14" s="138"/>
      <c r="AC14" s="330"/>
      <c r="AD14" s="330"/>
      <c r="AE14" s="330"/>
      <c r="AF14" s="330"/>
      <c r="AG14" s="330"/>
      <c r="AH14" s="330"/>
      <c r="AI14" s="330"/>
      <c r="AJ14" s="330"/>
      <c r="AK14" s="330"/>
      <c r="AL14" s="330"/>
      <c r="AM14" s="330"/>
      <c r="AN14" s="330"/>
      <c r="AO14" s="330"/>
    </row>
    <row r="15" spans="2:41" s="136" customFormat="1" x14ac:dyDescent="0.2">
      <c r="B15" s="14" t="s">
        <v>85</v>
      </c>
      <c r="C15" s="171"/>
      <c r="D15" s="63"/>
      <c r="E15" s="63"/>
      <c r="F15" s="63"/>
      <c r="G15" s="63"/>
      <c r="H15" s="63"/>
      <c r="I15" s="63"/>
      <c r="J15" s="63"/>
      <c r="K15" s="63"/>
      <c r="L15" s="63"/>
      <c r="M15" s="63"/>
      <c r="N15" s="63"/>
      <c r="O15" s="63"/>
      <c r="P15" s="63"/>
      <c r="Q15" s="63"/>
      <c r="AB15" s="138"/>
      <c r="AC15" s="330"/>
      <c r="AD15" s="330"/>
      <c r="AE15" s="330"/>
      <c r="AF15" s="330"/>
      <c r="AG15" s="330"/>
      <c r="AH15" s="330"/>
      <c r="AI15" s="330"/>
      <c r="AJ15" s="330"/>
      <c r="AK15" s="330"/>
      <c r="AL15" s="330"/>
      <c r="AM15" s="330"/>
      <c r="AN15" s="330"/>
      <c r="AO15" s="330"/>
    </row>
    <row r="16" spans="2:41" s="136" customFormat="1" x14ac:dyDescent="0.2">
      <c r="B16" s="14" t="s">
        <v>86</v>
      </c>
      <c r="C16" s="171"/>
      <c r="D16" s="63"/>
      <c r="E16" s="63"/>
      <c r="F16" s="63"/>
      <c r="G16" s="63"/>
      <c r="H16" s="63"/>
      <c r="I16" s="63"/>
      <c r="J16" s="63"/>
      <c r="K16" s="63"/>
      <c r="L16" s="63"/>
      <c r="M16" s="63"/>
      <c r="N16" s="63"/>
      <c r="O16" s="63"/>
      <c r="P16" s="63"/>
      <c r="Q16" s="63"/>
      <c r="AB16" s="138"/>
      <c r="AC16" s="330"/>
      <c r="AD16" s="330"/>
      <c r="AE16" s="330"/>
      <c r="AF16" s="330"/>
      <c r="AG16" s="330"/>
      <c r="AH16" s="330"/>
      <c r="AI16" s="330"/>
      <c r="AJ16" s="330"/>
      <c r="AK16" s="330"/>
      <c r="AL16" s="330"/>
      <c r="AM16" s="330"/>
      <c r="AN16" s="330"/>
      <c r="AO16" s="330"/>
    </row>
    <row r="17" spans="2:41" s="136" customFormat="1" ht="15.75" customHeight="1" x14ac:dyDescent="0.2">
      <c r="B17" s="145"/>
      <c r="C17" s="145"/>
      <c r="D17" s="145"/>
      <c r="E17" s="145"/>
      <c r="F17" s="145"/>
      <c r="G17" s="145"/>
      <c r="H17" s="143"/>
      <c r="I17" s="137"/>
      <c r="J17" s="137"/>
      <c r="AB17" s="138"/>
      <c r="AC17" s="330"/>
      <c r="AD17" s="330"/>
      <c r="AE17" s="330"/>
      <c r="AF17" s="330"/>
      <c r="AG17" s="330"/>
      <c r="AH17" s="330"/>
      <c r="AI17" s="330"/>
      <c r="AJ17" s="330"/>
      <c r="AK17" s="330"/>
      <c r="AL17" s="330"/>
      <c r="AM17" s="330"/>
      <c r="AN17" s="330"/>
      <c r="AO17" s="330"/>
    </row>
    <row r="18" spans="2:41" s="136" customFormat="1" x14ac:dyDescent="0.2">
      <c r="B18" s="357" t="s">
        <v>59</v>
      </c>
      <c r="C18" s="358"/>
      <c r="D18" s="361" t="s">
        <v>2</v>
      </c>
      <c r="E18" s="361" t="s">
        <v>3</v>
      </c>
      <c r="F18" s="352" t="s">
        <v>4</v>
      </c>
      <c r="G18" s="353"/>
      <c r="H18" s="353"/>
      <c r="I18" s="353"/>
      <c r="J18" s="353"/>
      <c r="K18" s="353"/>
      <c r="L18" s="353"/>
      <c r="M18" s="354"/>
      <c r="N18" s="352" t="s">
        <v>5</v>
      </c>
      <c r="O18" s="353"/>
      <c r="P18" s="353"/>
      <c r="Q18" s="353"/>
      <c r="R18" s="354"/>
      <c r="AB18" s="138"/>
      <c r="AC18" s="330"/>
      <c r="AD18" s="330"/>
      <c r="AE18" s="330"/>
      <c r="AF18" s="330"/>
      <c r="AG18" s="330"/>
      <c r="AH18" s="330"/>
      <c r="AI18" s="330"/>
      <c r="AJ18" s="330"/>
      <c r="AK18" s="330"/>
      <c r="AL18" s="330"/>
      <c r="AM18" s="330"/>
      <c r="AN18" s="330"/>
      <c r="AO18" s="330"/>
    </row>
    <row r="19" spans="2:41" s="136" customFormat="1" ht="25.5" x14ac:dyDescent="0.2">
      <c r="B19" s="359"/>
      <c r="C19" s="360"/>
      <c r="D19" s="356"/>
      <c r="E19" s="356"/>
      <c r="F19" s="195" t="s">
        <v>7</v>
      </c>
      <c r="G19" s="195" t="s">
        <v>8</v>
      </c>
      <c r="H19" s="195" t="s">
        <v>9</v>
      </c>
      <c r="I19" s="195" t="s">
        <v>10</v>
      </c>
      <c r="J19" s="195" t="s">
        <v>11</v>
      </c>
      <c r="K19" s="195" t="s">
        <v>12</v>
      </c>
      <c r="L19" s="195" t="s">
        <v>13</v>
      </c>
      <c r="M19" s="195" t="s">
        <v>14</v>
      </c>
      <c r="N19" s="195" t="s">
        <v>15</v>
      </c>
      <c r="O19" s="195" t="s">
        <v>16</v>
      </c>
      <c r="P19" s="195" t="s">
        <v>17</v>
      </c>
      <c r="Q19" s="195" t="s">
        <v>18</v>
      </c>
      <c r="R19" s="195" t="s">
        <v>19</v>
      </c>
      <c r="AB19" s="138"/>
      <c r="AC19" s="330"/>
      <c r="AD19" s="330"/>
      <c r="AE19" s="330"/>
      <c r="AF19" s="330"/>
      <c r="AG19" s="330"/>
      <c r="AH19" s="330"/>
      <c r="AI19" s="330"/>
      <c r="AJ19" s="330"/>
      <c r="AK19" s="330"/>
      <c r="AL19" s="330"/>
      <c r="AM19" s="330"/>
      <c r="AN19" s="330"/>
      <c r="AO19" s="330"/>
    </row>
    <row r="20" spans="2:41" s="136" customFormat="1" x14ac:dyDescent="0.2">
      <c r="B20" s="352" t="s">
        <v>43</v>
      </c>
      <c r="C20" s="354"/>
      <c r="D20" s="195" t="s">
        <v>46</v>
      </c>
      <c r="E20" s="195" t="s">
        <v>46</v>
      </c>
      <c r="F20" s="195" t="s">
        <v>44</v>
      </c>
      <c r="G20" s="195" t="s">
        <v>45</v>
      </c>
      <c r="H20" s="195" t="s">
        <v>45</v>
      </c>
      <c r="I20" s="195" t="s">
        <v>45</v>
      </c>
      <c r="J20" s="195" t="s">
        <v>45</v>
      </c>
      <c r="K20" s="195" t="s">
        <v>45</v>
      </c>
      <c r="L20" s="195" t="s">
        <v>45</v>
      </c>
      <c r="M20" s="195" t="s">
        <v>45</v>
      </c>
      <c r="N20" s="195" t="s">
        <v>45</v>
      </c>
      <c r="O20" s="195" t="s">
        <v>45</v>
      </c>
      <c r="P20" s="195" t="s">
        <v>45</v>
      </c>
      <c r="Q20" s="195" t="s">
        <v>46</v>
      </c>
      <c r="R20" s="195" t="s">
        <v>46</v>
      </c>
      <c r="AB20" s="138"/>
      <c r="AC20" s="330"/>
      <c r="AD20" s="330"/>
      <c r="AE20" s="330"/>
      <c r="AF20" s="330"/>
      <c r="AG20" s="330"/>
      <c r="AH20" s="330"/>
      <c r="AI20" s="330"/>
      <c r="AJ20" s="330"/>
      <c r="AK20" s="330"/>
      <c r="AL20" s="330"/>
      <c r="AM20" s="330"/>
      <c r="AN20" s="330"/>
      <c r="AO20" s="330"/>
    </row>
    <row r="21" spans="2:41" s="136" customFormat="1" x14ac:dyDescent="0.2">
      <c r="B21" s="362" t="s">
        <v>47</v>
      </c>
      <c r="C21" s="362"/>
      <c r="D21" s="127">
        <v>1</v>
      </c>
      <c r="E21" s="127">
        <v>1</v>
      </c>
      <c r="F21" s="127">
        <v>1</v>
      </c>
      <c r="G21" s="127">
        <v>1</v>
      </c>
      <c r="H21" s="127">
        <v>1</v>
      </c>
      <c r="I21" s="127">
        <v>1</v>
      </c>
      <c r="J21" s="127">
        <v>1</v>
      </c>
      <c r="K21" s="127">
        <v>1</v>
      </c>
      <c r="L21" s="127">
        <v>1</v>
      </c>
      <c r="M21" s="127">
        <v>1</v>
      </c>
      <c r="N21" s="127">
        <v>1</v>
      </c>
      <c r="O21" s="127">
        <v>1</v>
      </c>
      <c r="P21" s="127">
        <v>1</v>
      </c>
      <c r="Q21" s="127">
        <v>1</v>
      </c>
      <c r="R21" s="127">
        <v>1</v>
      </c>
      <c r="AB21" s="138"/>
      <c r="AC21" s="330"/>
      <c r="AD21" s="330"/>
      <c r="AE21" s="330"/>
      <c r="AF21" s="330"/>
      <c r="AG21" s="330"/>
      <c r="AH21" s="330"/>
      <c r="AI21" s="330"/>
      <c r="AJ21" s="330"/>
      <c r="AK21" s="330"/>
      <c r="AL21" s="330"/>
      <c r="AM21" s="330"/>
      <c r="AN21" s="330"/>
      <c r="AO21" s="330"/>
    </row>
    <row r="22" spans="2:41" s="136" customFormat="1" ht="15.75" customHeight="1" x14ac:dyDescent="0.2">
      <c r="B22" s="145"/>
      <c r="C22" s="145"/>
      <c r="D22" s="145"/>
      <c r="E22" s="145"/>
      <c r="F22" s="145"/>
      <c r="G22" s="145"/>
      <c r="H22" s="143"/>
      <c r="I22" s="137"/>
      <c r="J22" s="137"/>
      <c r="AB22" s="138"/>
      <c r="AC22" s="330"/>
      <c r="AD22" s="330"/>
      <c r="AE22" s="330"/>
      <c r="AF22" s="330"/>
      <c r="AG22" s="330"/>
      <c r="AH22" s="330"/>
      <c r="AI22" s="330"/>
      <c r="AJ22" s="330"/>
      <c r="AK22" s="330"/>
      <c r="AL22" s="330"/>
      <c r="AM22" s="330"/>
      <c r="AN22" s="330"/>
      <c r="AO22" s="330"/>
    </row>
    <row r="23" spans="2:41" s="136" customFormat="1" ht="15.75" customHeight="1" x14ac:dyDescent="0.2">
      <c r="B23" s="145"/>
      <c r="C23" s="145"/>
      <c r="D23" s="145"/>
      <c r="E23" s="145"/>
      <c r="F23" s="145"/>
      <c r="G23" s="145"/>
      <c r="H23" s="143"/>
      <c r="I23" s="137"/>
      <c r="J23" s="137"/>
      <c r="AB23" s="138"/>
      <c r="AC23" s="330"/>
      <c r="AD23" s="330"/>
      <c r="AE23" s="330"/>
      <c r="AF23" s="330"/>
      <c r="AG23" s="330"/>
      <c r="AH23" s="330"/>
      <c r="AI23" s="330"/>
      <c r="AJ23" s="330"/>
      <c r="AK23" s="330"/>
      <c r="AL23" s="330"/>
      <c r="AM23" s="330"/>
      <c r="AN23" s="330"/>
      <c r="AO23" s="330"/>
    </row>
    <row r="24" spans="2:41" s="136" customFormat="1" ht="15.75" customHeight="1" x14ac:dyDescent="0.25">
      <c r="B24" s="121" t="s">
        <v>117</v>
      </c>
      <c r="E24" s="145"/>
      <c r="F24" s="145"/>
      <c r="G24" s="145"/>
      <c r="H24" s="143"/>
      <c r="I24" s="137"/>
      <c r="J24" s="137"/>
      <c r="AB24" s="138"/>
      <c r="AC24" s="330"/>
      <c r="AD24" s="330"/>
      <c r="AE24" s="330"/>
      <c r="AF24" s="330"/>
      <c r="AG24" s="330"/>
      <c r="AH24" s="330"/>
      <c r="AI24" s="330"/>
      <c r="AJ24" s="330"/>
      <c r="AK24" s="330"/>
      <c r="AL24" s="330"/>
      <c r="AM24" s="330"/>
      <c r="AN24" s="330"/>
      <c r="AO24" s="330"/>
    </row>
    <row r="25" spans="2:41" s="136" customFormat="1" ht="15.75" customHeight="1" x14ac:dyDescent="0.2">
      <c r="B25" s="145"/>
      <c r="C25" s="145"/>
      <c r="D25" s="145"/>
      <c r="E25" s="145"/>
      <c r="F25" s="145"/>
      <c r="G25" s="145"/>
      <c r="H25" s="143"/>
      <c r="I25" s="137"/>
      <c r="J25" s="137"/>
      <c r="AB25" s="138"/>
      <c r="AC25" s="330"/>
      <c r="AD25" s="330"/>
      <c r="AE25" s="330"/>
      <c r="AF25" s="330"/>
      <c r="AG25" s="330"/>
      <c r="AH25" s="330"/>
      <c r="AI25" s="330"/>
      <c r="AJ25" s="330"/>
      <c r="AK25" s="330"/>
      <c r="AL25" s="330"/>
      <c r="AM25" s="330"/>
      <c r="AN25" s="330"/>
      <c r="AO25" s="330"/>
    </row>
    <row r="26" spans="2:41" s="136" customFormat="1" ht="15.75" customHeight="1" x14ac:dyDescent="0.2">
      <c r="B26" s="361" t="s">
        <v>25</v>
      </c>
      <c r="C26" s="351" t="s">
        <v>118</v>
      </c>
      <c r="D26" s="351" t="s">
        <v>150</v>
      </c>
      <c r="E26" s="363" t="s">
        <v>111</v>
      </c>
      <c r="F26" s="364" t="s">
        <v>60</v>
      </c>
      <c r="G26" s="364"/>
      <c r="H26" s="364"/>
      <c r="I26" s="364"/>
      <c r="J26" s="364"/>
      <c r="K26" s="364"/>
      <c r="L26" s="364"/>
      <c r="M26" s="364"/>
      <c r="N26" s="364"/>
      <c r="O26" s="364"/>
      <c r="P26" s="364"/>
      <c r="Q26" s="364"/>
      <c r="R26" s="364"/>
      <c r="S26" s="365"/>
      <c r="AB26" s="138"/>
      <c r="AC26" s="330"/>
      <c r="AD26" s="330"/>
      <c r="AE26" s="330"/>
      <c r="AF26" s="330"/>
      <c r="AG26" s="330"/>
      <c r="AH26" s="330"/>
      <c r="AI26" s="330"/>
      <c r="AJ26" s="330"/>
      <c r="AK26" s="330"/>
      <c r="AL26" s="330"/>
      <c r="AM26" s="330"/>
      <c r="AN26" s="330"/>
      <c r="AO26" s="330"/>
    </row>
    <row r="27" spans="2:41" s="136" customFormat="1" ht="15" customHeight="1" x14ac:dyDescent="0.2">
      <c r="B27" s="355"/>
      <c r="C27" s="351"/>
      <c r="D27" s="351"/>
      <c r="E27" s="363"/>
      <c r="F27" s="366" t="s">
        <v>3</v>
      </c>
      <c r="G27" s="366" t="s">
        <v>4</v>
      </c>
      <c r="H27" s="366"/>
      <c r="I27" s="366"/>
      <c r="J27" s="366"/>
      <c r="K27" s="366"/>
      <c r="L27" s="366"/>
      <c r="M27" s="366"/>
      <c r="N27" s="366"/>
      <c r="O27" s="366" t="s">
        <v>5</v>
      </c>
      <c r="P27" s="366"/>
      <c r="Q27" s="366"/>
      <c r="R27" s="366"/>
      <c r="S27" s="366"/>
      <c r="AB27" s="138"/>
      <c r="AC27" s="330"/>
      <c r="AD27" s="330"/>
      <c r="AE27" s="330"/>
      <c r="AF27" s="330"/>
      <c r="AG27" s="330"/>
      <c r="AH27" s="330"/>
      <c r="AI27" s="330"/>
      <c r="AJ27" s="330"/>
      <c r="AK27" s="330"/>
      <c r="AL27" s="330"/>
      <c r="AM27" s="330"/>
      <c r="AN27" s="330"/>
      <c r="AO27" s="330"/>
    </row>
    <row r="28" spans="2:41" s="136" customFormat="1" ht="25.5" x14ac:dyDescent="0.2">
      <c r="B28" s="356"/>
      <c r="C28" s="351"/>
      <c r="D28" s="351"/>
      <c r="E28" s="364"/>
      <c r="F28" s="366"/>
      <c r="G28" s="196" t="s">
        <v>7</v>
      </c>
      <c r="H28" s="196" t="s">
        <v>8</v>
      </c>
      <c r="I28" s="196" t="s">
        <v>9</v>
      </c>
      <c r="J28" s="196" t="s">
        <v>10</v>
      </c>
      <c r="K28" s="196" t="s">
        <v>11</v>
      </c>
      <c r="L28" s="196" t="s">
        <v>12</v>
      </c>
      <c r="M28" s="196" t="s">
        <v>13</v>
      </c>
      <c r="N28" s="196" t="s">
        <v>14</v>
      </c>
      <c r="O28" s="196" t="s">
        <v>15</v>
      </c>
      <c r="P28" s="196" t="s">
        <v>16</v>
      </c>
      <c r="Q28" s="196" t="s">
        <v>17</v>
      </c>
      <c r="R28" s="196" t="s">
        <v>18</v>
      </c>
      <c r="S28" s="196" t="s">
        <v>19</v>
      </c>
      <c r="AB28" s="138"/>
      <c r="AC28" s="330"/>
      <c r="AD28" s="330"/>
      <c r="AE28" s="330"/>
      <c r="AF28" s="330"/>
      <c r="AG28" s="330"/>
      <c r="AH28" s="330"/>
      <c r="AI28" s="330"/>
      <c r="AJ28" s="330"/>
      <c r="AK28" s="330"/>
      <c r="AL28" s="330"/>
      <c r="AM28" s="330"/>
      <c r="AN28" s="330"/>
      <c r="AO28" s="330"/>
    </row>
    <row r="29" spans="2:41" s="137" customFormat="1" x14ac:dyDescent="0.2">
      <c r="B29" s="197" t="s">
        <v>43</v>
      </c>
      <c r="C29" s="198" t="s">
        <v>119</v>
      </c>
      <c r="D29" s="196" t="s">
        <v>221</v>
      </c>
      <c r="E29" s="196" t="s">
        <v>221</v>
      </c>
      <c r="F29" s="196" t="s">
        <v>48</v>
      </c>
      <c r="G29" s="196" t="s">
        <v>48</v>
      </c>
      <c r="H29" s="196" t="s">
        <v>48</v>
      </c>
      <c r="I29" s="196" t="s">
        <v>48</v>
      </c>
      <c r="J29" s="196" t="s">
        <v>48</v>
      </c>
      <c r="K29" s="196" t="s">
        <v>48</v>
      </c>
      <c r="L29" s="196" t="s">
        <v>48</v>
      </c>
      <c r="M29" s="196" t="s">
        <v>48</v>
      </c>
      <c r="N29" s="196" t="s">
        <v>48</v>
      </c>
      <c r="O29" s="196" t="s">
        <v>48</v>
      </c>
      <c r="P29" s="196" t="s">
        <v>48</v>
      </c>
      <c r="Q29" s="196" t="s">
        <v>48</v>
      </c>
      <c r="R29" s="196" t="s">
        <v>48</v>
      </c>
      <c r="S29" s="196" t="s">
        <v>48</v>
      </c>
      <c r="AB29" s="181"/>
      <c r="AC29" s="330"/>
      <c r="AD29" s="330"/>
      <c r="AE29" s="330"/>
      <c r="AF29" s="330"/>
      <c r="AG29" s="330"/>
      <c r="AH29" s="330"/>
      <c r="AI29" s="330"/>
      <c r="AJ29" s="330"/>
      <c r="AK29" s="330"/>
      <c r="AL29" s="330"/>
      <c r="AM29" s="330"/>
      <c r="AN29" s="330"/>
      <c r="AO29" s="330"/>
    </row>
    <row r="30" spans="2:41" s="136" customFormat="1" ht="15.75" customHeight="1" x14ac:dyDescent="0.2">
      <c r="B30" s="15" t="s">
        <v>121</v>
      </c>
      <c r="C30" s="175"/>
      <c r="D30" s="175"/>
      <c r="E30" s="176"/>
      <c r="F30" s="177"/>
      <c r="G30" s="177"/>
      <c r="H30" s="177"/>
      <c r="I30" s="177"/>
      <c r="J30" s="177">
        <v>1</v>
      </c>
      <c r="K30" s="177"/>
      <c r="L30" s="177"/>
      <c r="M30" s="177"/>
      <c r="N30" s="177"/>
      <c r="O30" s="177"/>
      <c r="P30" s="177"/>
      <c r="Q30" s="177"/>
      <c r="R30" s="177"/>
      <c r="S30" s="177"/>
      <c r="AB30" s="138"/>
      <c r="AC30" s="330"/>
      <c r="AD30" s="330"/>
      <c r="AE30" s="330"/>
      <c r="AF30" s="330"/>
      <c r="AG30" s="330"/>
      <c r="AH30" s="330"/>
      <c r="AI30" s="330"/>
      <c r="AJ30" s="330"/>
      <c r="AK30" s="330"/>
      <c r="AL30" s="330"/>
      <c r="AM30" s="330"/>
      <c r="AN30" s="330"/>
      <c r="AO30" s="330"/>
    </row>
    <row r="31" spans="2:41" s="136" customFormat="1" ht="15.75" customHeight="1" x14ac:dyDescent="0.2">
      <c r="B31" s="15" t="s">
        <v>122</v>
      </c>
      <c r="C31" s="175"/>
      <c r="D31" s="175"/>
      <c r="E31" s="176"/>
      <c r="F31" s="177"/>
      <c r="G31" s="177"/>
      <c r="H31" s="177"/>
      <c r="I31" s="177"/>
      <c r="J31" s="177"/>
      <c r="K31" s="177"/>
      <c r="L31" s="177"/>
      <c r="M31" s="177"/>
      <c r="N31" s="177"/>
      <c r="O31" s="177"/>
      <c r="P31" s="177"/>
      <c r="Q31" s="177"/>
      <c r="R31" s="177"/>
      <c r="S31" s="177"/>
      <c r="AB31" s="138"/>
      <c r="AC31" s="330"/>
      <c r="AD31" s="330"/>
      <c r="AE31" s="330"/>
      <c r="AF31" s="330"/>
      <c r="AG31" s="330"/>
      <c r="AH31" s="330"/>
      <c r="AI31" s="330"/>
      <c r="AJ31" s="330"/>
      <c r="AK31" s="330"/>
      <c r="AL31" s="330"/>
      <c r="AM31" s="330"/>
      <c r="AN31" s="330"/>
      <c r="AO31" s="330"/>
    </row>
    <row r="32" spans="2:41" s="136" customFormat="1" ht="15.75" customHeight="1" x14ac:dyDescent="0.25">
      <c r="B32" s="15" t="s">
        <v>123</v>
      </c>
      <c r="C32" s="175"/>
      <c r="D32" s="175"/>
      <c r="E32" s="176"/>
      <c r="F32" s="177"/>
      <c r="G32" s="177"/>
      <c r="H32" s="177"/>
      <c r="I32" s="177"/>
      <c r="J32" s="177"/>
      <c r="K32" s="177"/>
      <c r="L32" s="177"/>
      <c r="M32" s="177"/>
      <c r="N32" s="177"/>
      <c r="O32" s="177"/>
      <c r="P32" s="177"/>
      <c r="Q32" s="177"/>
      <c r="R32" s="177"/>
      <c r="S32" s="177"/>
      <c r="AB32" s="138"/>
      <c r="AC32" s="139"/>
    </row>
    <row r="33" spans="2:41" s="136" customFormat="1" ht="15.75" customHeight="1" x14ac:dyDescent="0.25">
      <c r="B33" s="15" t="s">
        <v>124</v>
      </c>
      <c r="C33" s="175"/>
      <c r="D33" s="175"/>
      <c r="E33" s="176"/>
      <c r="F33" s="177"/>
      <c r="G33" s="177"/>
      <c r="H33" s="177"/>
      <c r="I33" s="177"/>
      <c r="J33" s="177"/>
      <c r="K33" s="177"/>
      <c r="L33" s="177"/>
      <c r="M33" s="177"/>
      <c r="N33" s="177"/>
      <c r="O33" s="177"/>
      <c r="P33" s="177"/>
      <c r="Q33" s="177"/>
      <c r="R33" s="177"/>
      <c r="S33" s="177"/>
      <c r="AB33" s="138"/>
      <c r="AC33" s="139"/>
    </row>
    <row r="34" spans="2:41" s="136" customFormat="1" ht="15.75" customHeight="1" x14ac:dyDescent="0.25">
      <c r="B34" s="15" t="s">
        <v>125</v>
      </c>
      <c r="C34" s="175"/>
      <c r="D34" s="175"/>
      <c r="E34" s="176"/>
      <c r="F34" s="177"/>
      <c r="G34" s="177"/>
      <c r="H34" s="177"/>
      <c r="I34" s="177"/>
      <c r="J34" s="177"/>
      <c r="K34" s="177"/>
      <c r="L34" s="177"/>
      <c r="M34" s="177"/>
      <c r="N34" s="177"/>
      <c r="O34" s="177"/>
      <c r="P34" s="177"/>
      <c r="Q34" s="177"/>
      <c r="R34" s="177"/>
      <c r="S34" s="177"/>
      <c r="AB34" s="138"/>
      <c r="AC34" s="329" t="s">
        <v>184</v>
      </c>
      <c r="AD34" s="329"/>
      <c r="AE34" s="329"/>
      <c r="AF34" s="329"/>
      <c r="AG34" s="329"/>
      <c r="AH34" s="329"/>
      <c r="AI34" s="329"/>
      <c r="AJ34" s="329"/>
      <c r="AK34" s="329"/>
      <c r="AL34" s="329"/>
      <c r="AM34" s="329"/>
      <c r="AN34" s="329"/>
      <c r="AO34" s="329"/>
    </row>
    <row r="35" spans="2:41" s="136" customFormat="1" ht="15.75" customHeight="1" x14ac:dyDescent="0.2">
      <c r="B35" s="15" t="s">
        <v>126</v>
      </c>
      <c r="C35" s="175"/>
      <c r="D35" s="175"/>
      <c r="E35" s="176"/>
      <c r="F35" s="177"/>
      <c r="G35" s="177"/>
      <c r="H35" s="177"/>
      <c r="I35" s="177"/>
      <c r="J35" s="177"/>
      <c r="K35" s="177"/>
      <c r="L35" s="177"/>
      <c r="M35" s="177"/>
      <c r="N35" s="177"/>
      <c r="O35" s="177"/>
      <c r="P35" s="177"/>
      <c r="Q35" s="177"/>
      <c r="R35" s="177"/>
      <c r="S35" s="177"/>
      <c r="AB35" s="138"/>
      <c r="AC35" s="330" t="s">
        <v>183</v>
      </c>
      <c r="AD35" s="330"/>
      <c r="AE35" s="330"/>
      <c r="AF35" s="330"/>
      <c r="AG35" s="330"/>
      <c r="AH35" s="330"/>
      <c r="AI35" s="330"/>
      <c r="AJ35" s="330"/>
      <c r="AK35" s="330"/>
      <c r="AL35" s="330"/>
      <c r="AM35" s="330"/>
      <c r="AN35" s="330"/>
      <c r="AO35" s="330"/>
    </row>
    <row r="36" spans="2:41" s="136" customFormat="1" ht="15.75" customHeight="1" x14ac:dyDescent="0.2">
      <c r="B36" s="15" t="s">
        <v>127</v>
      </c>
      <c r="C36" s="175"/>
      <c r="D36" s="175"/>
      <c r="E36" s="176"/>
      <c r="F36" s="177"/>
      <c r="G36" s="177"/>
      <c r="H36" s="177"/>
      <c r="I36" s="177"/>
      <c r="J36" s="177"/>
      <c r="K36" s="177"/>
      <c r="L36" s="177"/>
      <c r="M36" s="177"/>
      <c r="N36" s="177"/>
      <c r="O36" s="177"/>
      <c r="P36" s="177"/>
      <c r="Q36" s="177"/>
      <c r="R36" s="177"/>
      <c r="S36" s="177"/>
      <c r="AB36" s="138"/>
      <c r="AC36" s="330"/>
      <c r="AD36" s="330"/>
      <c r="AE36" s="330"/>
      <c r="AF36" s="330"/>
      <c r="AG36" s="330"/>
      <c r="AH36" s="330"/>
      <c r="AI36" s="330"/>
      <c r="AJ36" s="330"/>
      <c r="AK36" s="330"/>
      <c r="AL36" s="330"/>
      <c r="AM36" s="330"/>
      <c r="AN36" s="330"/>
      <c r="AO36" s="330"/>
    </row>
    <row r="37" spans="2:41" s="136" customFormat="1" ht="15.75" customHeight="1" x14ac:dyDescent="0.2">
      <c r="B37" s="15" t="s">
        <v>128</v>
      </c>
      <c r="C37" s="175"/>
      <c r="D37" s="175"/>
      <c r="E37" s="176"/>
      <c r="F37" s="177"/>
      <c r="G37" s="177"/>
      <c r="H37" s="177"/>
      <c r="I37" s="177"/>
      <c r="J37" s="177"/>
      <c r="K37" s="177"/>
      <c r="L37" s="177"/>
      <c r="M37" s="177"/>
      <c r="N37" s="177"/>
      <c r="O37" s="177"/>
      <c r="P37" s="177"/>
      <c r="Q37" s="177"/>
      <c r="R37" s="177"/>
      <c r="S37" s="177"/>
      <c r="AB37" s="138"/>
      <c r="AC37" s="330"/>
      <c r="AD37" s="330"/>
      <c r="AE37" s="330"/>
      <c r="AF37" s="330"/>
      <c r="AG37" s="330"/>
      <c r="AH37" s="330"/>
      <c r="AI37" s="330"/>
      <c r="AJ37" s="330"/>
      <c r="AK37" s="330"/>
      <c r="AL37" s="330"/>
      <c r="AM37" s="330"/>
      <c r="AN37" s="330"/>
      <c r="AO37" s="330"/>
    </row>
    <row r="38" spans="2:41" s="136" customFormat="1" ht="15.75" customHeight="1" x14ac:dyDescent="0.2">
      <c r="B38" s="15" t="s">
        <v>129</v>
      </c>
      <c r="C38" s="175"/>
      <c r="D38" s="175"/>
      <c r="E38" s="176"/>
      <c r="F38" s="177"/>
      <c r="G38" s="177"/>
      <c r="H38" s="177"/>
      <c r="I38" s="177"/>
      <c r="J38" s="177"/>
      <c r="K38" s="177"/>
      <c r="L38" s="177"/>
      <c r="M38" s="177"/>
      <c r="N38" s="177"/>
      <c r="O38" s="177"/>
      <c r="P38" s="177"/>
      <c r="Q38" s="177"/>
      <c r="R38" s="177"/>
      <c r="S38" s="177"/>
      <c r="AB38" s="138"/>
      <c r="AC38" s="330"/>
      <c r="AD38" s="330"/>
      <c r="AE38" s="330"/>
      <c r="AF38" s="330"/>
      <c r="AG38" s="330"/>
      <c r="AH38" s="330"/>
      <c r="AI38" s="330"/>
      <c r="AJ38" s="330"/>
      <c r="AK38" s="330"/>
      <c r="AL38" s="330"/>
      <c r="AM38" s="330"/>
      <c r="AN38" s="330"/>
      <c r="AO38" s="330"/>
    </row>
    <row r="39" spans="2:41" s="136" customFormat="1" ht="15.75" customHeight="1" x14ac:dyDescent="0.2">
      <c r="B39" s="15" t="s">
        <v>130</v>
      </c>
      <c r="C39" s="175"/>
      <c r="D39" s="175"/>
      <c r="E39" s="176"/>
      <c r="F39" s="177"/>
      <c r="G39" s="177"/>
      <c r="H39" s="177"/>
      <c r="I39" s="177"/>
      <c r="J39" s="177"/>
      <c r="K39" s="177"/>
      <c r="L39" s="177"/>
      <c r="M39" s="177"/>
      <c r="N39" s="177"/>
      <c r="O39" s="177"/>
      <c r="P39" s="177"/>
      <c r="Q39" s="177"/>
      <c r="R39" s="177"/>
      <c r="S39" s="177"/>
      <c r="AB39" s="138"/>
      <c r="AC39" s="330"/>
      <c r="AD39" s="330"/>
      <c r="AE39" s="330"/>
      <c r="AF39" s="330"/>
      <c r="AG39" s="330"/>
      <c r="AH39" s="330"/>
      <c r="AI39" s="330"/>
      <c r="AJ39" s="330"/>
      <c r="AK39" s="330"/>
      <c r="AL39" s="330"/>
      <c r="AM39" s="330"/>
      <c r="AN39" s="330"/>
      <c r="AO39" s="330"/>
    </row>
    <row r="40" spans="2:41" s="136" customFormat="1" ht="15.75" customHeight="1" x14ac:dyDescent="0.2">
      <c r="B40" s="145"/>
      <c r="C40" s="145"/>
      <c r="D40" s="145"/>
      <c r="E40" s="145"/>
      <c r="F40" s="145"/>
      <c r="G40" s="145"/>
      <c r="H40" s="143"/>
      <c r="I40" s="137"/>
      <c r="J40" s="137"/>
      <c r="AB40" s="138"/>
      <c r="AC40" s="330"/>
      <c r="AD40" s="330"/>
      <c r="AE40" s="330"/>
      <c r="AF40" s="330"/>
      <c r="AG40" s="330"/>
      <c r="AH40" s="330"/>
      <c r="AI40" s="330"/>
      <c r="AJ40" s="330"/>
      <c r="AK40" s="330"/>
      <c r="AL40" s="330"/>
      <c r="AM40" s="330"/>
      <c r="AN40" s="330"/>
      <c r="AO40" s="330"/>
    </row>
    <row r="41" spans="2:41" s="136" customFormat="1" ht="15.75" customHeight="1" x14ac:dyDescent="0.2">
      <c r="B41" s="145"/>
      <c r="C41" s="145"/>
      <c r="D41" s="145"/>
      <c r="E41" s="145"/>
      <c r="F41" s="145"/>
      <c r="G41" s="145"/>
      <c r="H41" s="143"/>
      <c r="I41" s="137"/>
      <c r="J41" s="137"/>
      <c r="AB41" s="138"/>
      <c r="AC41" s="330"/>
      <c r="AD41" s="330"/>
      <c r="AE41" s="330"/>
      <c r="AF41" s="330"/>
      <c r="AG41" s="330"/>
      <c r="AH41" s="330"/>
      <c r="AI41" s="330"/>
      <c r="AJ41" s="330"/>
      <c r="AK41" s="330"/>
      <c r="AL41" s="330"/>
      <c r="AM41" s="330"/>
      <c r="AN41" s="330"/>
      <c r="AO41" s="330"/>
    </row>
    <row r="42" spans="2:41" s="136" customFormat="1" ht="15.75" customHeight="1" x14ac:dyDescent="0.25">
      <c r="B42" s="121" t="s">
        <v>120</v>
      </c>
      <c r="E42" s="145"/>
      <c r="F42" s="145"/>
      <c r="G42" s="145"/>
      <c r="H42" s="143"/>
      <c r="I42" s="137"/>
      <c r="J42" s="137"/>
      <c r="AB42" s="138"/>
      <c r="AC42" s="330"/>
      <c r="AD42" s="330"/>
      <c r="AE42" s="330"/>
      <c r="AF42" s="330"/>
      <c r="AG42" s="330"/>
      <c r="AH42" s="330"/>
      <c r="AI42" s="330"/>
      <c r="AJ42" s="330"/>
      <c r="AK42" s="330"/>
      <c r="AL42" s="330"/>
      <c r="AM42" s="330"/>
      <c r="AN42" s="330"/>
      <c r="AO42" s="330"/>
    </row>
    <row r="43" spans="2:41" s="136" customFormat="1" ht="15.75" customHeight="1" x14ac:dyDescent="0.2">
      <c r="B43" s="145"/>
      <c r="C43" s="145"/>
      <c r="D43" s="145"/>
      <c r="E43" s="145"/>
      <c r="F43" s="145"/>
      <c r="G43" s="145"/>
      <c r="H43" s="143"/>
      <c r="I43" s="137"/>
      <c r="J43" s="137"/>
      <c r="AB43" s="138"/>
      <c r="AC43" s="330"/>
      <c r="AD43" s="330"/>
      <c r="AE43" s="330"/>
      <c r="AF43" s="330"/>
      <c r="AG43" s="330"/>
      <c r="AH43" s="330"/>
      <c r="AI43" s="330"/>
      <c r="AJ43" s="330"/>
      <c r="AK43" s="330"/>
      <c r="AL43" s="330"/>
      <c r="AM43" s="330"/>
      <c r="AN43" s="330"/>
      <c r="AO43" s="330"/>
    </row>
    <row r="44" spans="2:41" s="136" customFormat="1" ht="15.75" customHeight="1" x14ac:dyDescent="0.2">
      <c r="B44" s="361" t="s">
        <v>25</v>
      </c>
      <c r="C44" s="351" t="s">
        <v>131</v>
      </c>
      <c r="D44" s="351" t="s">
        <v>150</v>
      </c>
      <c r="E44" s="351" t="s">
        <v>111</v>
      </c>
      <c r="F44" s="351" t="s">
        <v>60</v>
      </c>
      <c r="G44" s="351"/>
      <c r="H44" s="351"/>
      <c r="I44" s="351"/>
      <c r="J44" s="351"/>
      <c r="K44" s="351"/>
      <c r="L44" s="351"/>
      <c r="M44" s="351"/>
      <c r="N44" s="351"/>
      <c r="O44" s="351"/>
      <c r="P44" s="351"/>
      <c r="Q44" s="351"/>
      <c r="R44" s="351"/>
      <c r="S44" s="351"/>
      <c r="AB44" s="138"/>
      <c r="AC44" s="330"/>
      <c r="AD44" s="330"/>
      <c r="AE44" s="330"/>
      <c r="AF44" s="330"/>
      <c r="AG44" s="330"/>
      <c r="AH44" s="330"/>
      <c r="AI44" s="330"/>
      <c r="AJ44" s="330"/>
      <c r="AK44" s="330"/>
      <c r="AL44" s="330"/>
      <c r="AM44" s="330"/>
      <c r="AN44" s="330"/>
      <c r="AO44" s="330"/>
    </row>
    <row r="45" spans="2:41" s="136" customFormat="1" ht="15" customHeight="1" x14ac:dyDescent="0.2">
      <c r="B45" s="355"/>
      <c r="C45" s="351"/>
      <c r="D45" s="351"/>
      <c r="E45" s="351"/>
      <c r="F45" s="351" t="s">
        <v>3</v>
      </c>
      <c r="G45" s="351" t="s">
        <v>4</v>
      </c>
      <c r="H45" s="351"/>
      <c r="I45" s="351"/>
      <c r="J45" s="351"/>
      <c r="K45" s="351"/>
      <c r="L45" s="351"/>
      <c r="M45" s="351"/>
      <c r="N45" s="351"/>
      <c r="O45" s="351" t="s">
        <v>5</v>
      </c>
      <c r="P45" s="351"/>
      <c r="Q45" s="351"/>
      <c r="R45" s="351"/>
      <c r="S45" s="351"/>
      <c r="AB45" s="138"/>
      <c r="AC45" s="330"/>
      <c r="AD45" s="330"/>
      <c r="AE45" s="330"/>
      <c r="AF45" s="330"/>
      <c r="AG45" s="330"/>
      <c r="AH45" s="330"/>
      <c r="AI45" s="330"/>
      <c r="AJ45" s="330"/>
      <c r="AK45" s="330"/>
      <c r="AL45" s="330"/>
      <c r="AM45" s="330"/>
      <c r="AN45" s="330"/>
      <c r="AO45" s="330"/>
    </row>
    <row r="46" spans="2:41" s="136" customFormat="1" ht="25.5" x14ac:dyDescent="0.2">
      <c r="B46" s="356"/>
      <c r="C46" s="351"/>
      <c r="D46" s="351"/>
      <c r="E46" s="351"/>
      <c r="F46" s="351"/>
      <c r="G46" s="195" t="s">
        <v>7</v>
      </c>
      <c r="H46" s="195" t="s">
        <v>8</v>
      </c>
      <c r="I46" s="195" t="s">
        <v>9</v>
      </c>
      <c r="J46" s="195" t="s">
        <v>10</v>
      </c>
      <c r="K46" s="195" t="s">
        <v>11</v>
      </c>
      <c r="L46" s="195" t="s">
        <v>12</v>
      </c>
      <c r="M46" s="195" t="s">
        <v>13</v>
      </c>
      <c r="N46" s="195" t="s">
        <v>14</v>
      </c>
      <c r="O46" s="195" t="s">
        <v>15</v>
      </c>
      <c r="P46" s="195" t="s">
        <v>16</v>
      </c>
      <c r="Q46" s="195" t="s">
        <v>17</v>
      </c>
      <c r="R46" s="195" t="s">
        <v>18</v>
      </c>
      <c r="S46" s="195" t="s">
        <v>19</v>
      </c>
      <c r="AB46" s="138"/>
      <c r="AC46" s="330"/>
      <c r="AD46" s="330"/>
      <c r="AE46" s="330"/>
      <c r="AF46" s="330"/>
      <c r="AG46" s="330"/>
      <c r="AH46" s="330"/>
      <c r="AI46" s="330"/>
      <c r="AJ46" s="330"/>
      <c r="AK46" s="330"/>
      <c r="AL46" s="330"/>
      <c r="AM46" s="330"/>
      <c r="AN46" s="330"/>
      <c r="AO46" s="330"/>
    </row>
    <row r="47" spans="2:41" s="137" customFormat="1" x14ac:dyDescent="0.2">
      <c r="B47" s="195" t="s">
        <v>43</v>
      </c>
      <c r="C47" s="195" t="s">
        <v>35</v>
      </c>
      <c r="D47" s="195" t="s">
        <v>45</v>
      </c>
      <c r="E47" s="195" t="s">
        <v>45</v>
      </c>
      <c r="F47" s="195" t="s">
        <v>48</v>
      </c>
      <c r="G47" s="195" t="s">
        <v>48</v>
      </c>
      <c r="H47" s="195" t="s">
        <v>48</v>
      </c>
      <c r="I47" s="195" t="s">
        <v>48</v>
      </c>
      <c r="J47" s="195" t="s">
        <v>48</v>
      </c>
      <c r="K47" s="195" t="s">
        <v>48</v>
      </c>
      <c r="L47" s="195" t="s">
        <v>48</v>
      </c>
      <c r="M47" s="195" t="s">
        <v>48</v>
      </c>
      <c r="N47" s="195" t="s">
        <v>48</v>
      </c>
      <c r="O47" s="195" t="s">
        <v>48</v>
      </c>
      <c r="P47" s="195" t="s">
        <v>48</v>
      </c>
      <c r="Q47" s="195" t="s">
        <v>48</v>
      </c>
      <c r="R47" s="195" t="s">
        <v>48</v>
      </c>
      <c r="S47" s="195" t="s">
        <v>48</v>
      </c>
      <c r="AB47" s="181"/>
      <c r="AC47" s="330"/>
      <c r="AD47" s="330"/>
      <c r="AE47" s="330"/>
      <c r="AF47" s="330"/>
      <c r="AG47" s="330"/>
      <c r="AH47" s="330"/>
      <c r="AI47" s="330"/>
      <c r="AJ47" s="330"/>
      <c r="AK47" s="330"/>
      <c r="AL47" s="330"/>
      <c r="AM47" s="330"/>
      <c r="AN47" s="330"/>
      <c r="AO47" s="330"/>
    </row>
    <row r="48" spans="2:41" s="136" customFormat="1" ht="15.75" customHeight="1" x14ac:dyDescent="0.2">
      <c r="B48" s="15" t="s">
        <v>121</v>
      </c>
      <c r="C48" s="178"/>
      <c r="D48" s="178"/>
      <c r="E48" s="179"/>
      <c r="F48" s="180"/>
      <c r="G48" s="180"/>
      <c r="H48" s="180"/>
      <c r="I48" s="180"/>
      <c r="J48" s="180"/>
      <c r="K48" s="180"/>
      <c r="L48" s="180"/>
      <c r="M48" s="180"/>
      <c r="N48" s="180"/>
      <c r="O48" s="180"/>
      <c r="P48" s="180"/>
      <c r="Q48" s="180"/>
      <c r="R48" s="180"/>
      <c r="S48" s="180"/>
      <c r="AB48" s="138"/>
      <c r="AC48" s="330"/>
      <c r="AD48" s="330"/>
      <c r="AE48" s="330"/>
      <c r="AF48" s="330"/>
      <c r="AG48" s="330"/>
      <c r="AH48" s="330"/>
      <c r="AI48" s="330"/>
      <c r="AJ48" s="330"/>
      <c r="AK48" s="330"/>
      <c r="AL48" s="330"/>
      <c r="AM48" s="330"/>
      <c r="AN48" s="330"/>
      <c r="AO48" s="330"/>
    </row>
    <row r="49" spans="2:41" s="136" customFormat="1" ht="15.75" customHeight="1" x14ac:dyDescent="0.2">
      <c r="B49" s="15" t="s">
        <v>122</v>
      </c>
      <c r="C49" s="175"/>
      <c r="D49" s="175"/>
      <c r="E49" s="176"/>
      <c r="F49" s="177"/>
      <c r="G49" s="177"/>
      <c r="H49" s="177"/>
      <c r="I49" s="177"/>
      <c r="J49" s="177"/>
      <c r="K49" s="177"/>
      <c r="L49" s="177"/>
      <c r="M49" s="177"/>
      <c r="N49" s="177"/>
      <c r="O49" s="177"/>
      <c r="P49" s="177"/>
      <c r="Q49" s="177"/>
      <c r="R49" s="177"/>
      <c r="S49" s="177"/>
      <c r="AB49" s="138"/>
      <c r="AC49" s="330"/>
      <c r="AD49" s="330"/>
      <c r="AE49" s="330"/>
      <c r="AF49" s="330"/>
      <c r="AG49" s="330"/>
      <c r="AH49" s="330"/>
      <c r="AI49" s="330"/>
      <c r="AJ49" s="330"/>
      <c r="AK49" s="330"/>
      <c r="AL49" s="330"/>
      <c r="AM49" s="330"/>
      <c r="AN49" s="330"/>
      <c r="AO49" s="330"/>
    </row>
    <row r="50" spans="2:41" s="136" customFormat="1" ht="15.75" customHeight="1" x14ac:dyDescent="0.2">
      <c r="B50" s="15" t="s">
        <v>123</v>
      </c>
      <c r="C50" s="175"/>
      <c r="D50" s="175"/>
      <c r="E50" s="176"/>
      <c r="F50" s="177"/>
      <c r="G50" s="177"/>
      <c r="H50" s="177"/>
      <c r="I50" s="177"/>
      <c r="J50" s="177"/>
      <c r="K50" s="177"/>
      <c r="L50" s="177"/>
      <c r="M50" s="177"/>
      <c r="N50" s="177"/>
      <c r="O50" s="177"/>
      <c r="P50" s="177"/>
      <c r="Q50" s="177"/>
      <c r="R50" s="177"/>
      <c r="S50" s="177"/>
      <c r="AB50" s="138"/>
      <c r="AC50" s="330"/>
      <c r="AD50" s="330"/>
      <c r="AE50" s="330"/>
      <c r="AF50" s="330"/>
      <c r="AG50" s="330"/>
      <c r="AH50" s="330"/>
      <c r="AI50" s="330"/>
      <c r="AJ50" s="330"/>
      <c r="AK50" s="330"/>
      <c r="AL50" s="330"/>
      <c r="AM50" s="330"/>
      <c r="AN50" s="330"/>
      <c r="AO50" s="330"/>
    </row>
    <row r="51" spans="2:41" s="136" customFormat="1" ht="15.75" customHeight="1" x14ac:dyDescent="0.2">
      <c r="B51" s="15" t="s">
        <v>124</v>
      </c>
      <c r="C51" s="175"/>
      <c r="D51" s="175"/>
      <c r="E51" s="176"/>
      <c r="F51" s="177"/>
      <c r="G51" s="177"/>
      <c r="H51" s="177"/>
      <c r="I51" s="177"/>
      <c r="J51" s="177"/>
      <c r="K51" s="177"/>
      <c r="L51" s="177"/>
      <c r="M51" s="177"/>
      <c r="N51" s="177"/>
      <c r="O51" s="177"/>
      <c r="P51" s="177"/>
      <c r="Q51" s="177"/>
      <c r="R51" s="177"/>
      <c r="S51" s="177"/>
      <c r="AB51" s="138"/>
      <c r="AC51" s="330"/>
      <c r="AD51" s="330"/>
      <c r="AE51" s="330"/>
      <c r="AF51" s="330"/>
      <c r="AG51" s="330"/>
      <c r="AH51" s="330"/>
      <c r="AI51" s="330"/>
      <c r="AJ51" s="330"/>
      <c r="AK51" s="330"/>
      <c r="AL51" s="330"/>
      <c r="AM51" s="330"/>
      <c r="AN51" s="330"/>
      <c r="AO51" s="330"/>
    </row>
    <row r="52" spans="2:41" s="136" customFormat="1" ht="15.75" customHeight="1" x14ac:dyDescent="0.2">
      <c r="B52" s="15" t="s">
        <v>125</v>
      </c>
      <c r="C52" s="175"/>
      <c r="D52" s="175"/>
      <c r="E52" s="176"/>
      <c r="F52" s="177"/>
      <c r="G52" s="177"/>
      <c r="H52" s="177"/>
      <c r="I52" s="177"/>
      <c r="J52" s="177"/>
      <c r="K52" s="177"/>
      <c r="L52" s="177"/>
      <c r="M52" s="177"/>
      <c r="N52" s="177"/>
      <c r="O52" s="177"/>
      <c r="P52" s="177"/>
      <c r="Q52" s="177"/>
      <c r="R52" s="177"/>
      <c r="S52" s="177"/>
      <c r="AB52" s="138"/>
      <c r="AC52" s="330"/>
      <c r="AD52" s="330"/>
      <c r="AE52" s="330"/>
      <c r="AF52" s="330"/>
      <c r="AG52" s="330"/>
      <c r="AH52" s="330"/>
      <c r="AI52" s="330"/>
      <c r="AJ52" s="330"/>
      <c r="AK52" s="330"/>
      <c r="AL52" s="330"/>
      <c r="AM52" s="330"/>
      <c r="AN52" s="330"/>
      <c r="AO52" s="330"/>
    </row>
    <row r="53" spans="2:41" s="136" customFormat="1" ht="15.75" customHeight="1" x14ac:dyDescent="0.2">
      <c r="B53" s="15" t="s">
        <v>126</v>
      </c>
      <c r="C53" s="175"/>
      <c r="D53" s="175"/>
      <c r="E53" s="176"/>
      <c r="F53" s="177"/>
      <c r="G53" s="177"/>
      <c r="H53" s="177"/>
      <c r="I53" s="177"/>
      <c r="J53" s="177"/>
      <c r="K53" s="177"/>
      <c r="L53" s="177"/>
      <c r="M53" s="177"/>
      <c r="N53" s="177"/>
      <c r="O53" s="177"/>
      <c r="P53" s="177"/>
      <c r="Q53" s="177"/>
      <c r="R53" s="177"/>
      <c r="S53" s="177"/>
      <c r="AB53" s="138"/>
      <c r="AC53" s="330"/>
      <c r="AD53" s="330"/>
      <c r="AE53" s="330"/>
      <c r="AF53" s="330"/>
      <c r="AG53" s="330"/>
      <c r="AH53" s="330"/>
      <c r="AI53" s="330"/>
      <c r="AJ53" s="330"/>
      <c r="AK53" s="330"/>
      <c r="AL53" s="330"/>
      <c r="AM53" s="330"/>
      <c r="AN53" s="330"/>
      <c r="AO53" s="330"/>
    </row>
    <row r="54" spans="2:41" s="136" customFormat="1" ht="15.75" customHeight="1" x14ac:dyDescent="0.25">
      <c r="B54" s="15" t="s">
        <v>127</v>
      </c>
      <c r="C54" s="175"/>
      <c r="D54" s="175"/>
      <c r="E54" s="176"/>
      <c r="F54" s="177"/>
      <c r="G54" s="177"/>
      <c r="H54" s="177"/>
      <c r="I54" s="177"/>
      <c r="J54" s="177"/>
      <c r="K54" s="177"/>
      <c r="L54" s="177"/>
      <c r="M54" s="177"/>
      <c r="N54" s="177"/>
      <c r="O54" s="177"/>
      <c r="P54" s="177"/>
      <c r="Q54" s="177"/>
      <c r="R54" s="177"/>
      <c r="S54" s="177"/>
      <c r="AB54" s="138"/>
      <c r="AC54" s="139"/>
    </row>
    <row r="55" spans="2:41" s="136" customFormat="1" ht="15.75" customHeight="1" x14ac:dyDescent="0.25">
      <c r="B55" s="15" t="s">
        <v>128</v>
      </c>
      <c r="C55" s="175"/>
      <c r="D55" s="175"/>
      <c r="E55" s="176"/>
      <c r="F55" s="177"/>
      <c r="G55" s="177"/>
      <c r="H55" s="177"/>
      <c r="I55" s="177"/>
      <c r="J55" s="177"/>
      <c r="K55" s="177"/>
      <c r="L55" s="177"/>
      <c r="M55" s="177"/>
      <c r="N55" s="177"/>
      <c r="O55" s="177"/>
      <c r="P55" s="177"/>
      <c r="Q55" s="177"/>
      <c r="R55" s="177"/>
      <c r="S55" s="177"/>
      <c r="AB55" s="138"/>
      <c r="AC55" s="139"/>
    </row>
    <row r="56" spans="2:41" s="136" customFormat="1" ht="15.75" customHeight="1" x14ac:dyDescent="0.25">
      <c r="B56" s="15" t="s">
        <v>129</v>
      </c>
      <c r="C56" s="175"/>
      <c r="D56" s="175"/>
      <c r="E56" s="176"/>
      <c r="F56" s="177"/>
      <c r="G56" s="177"/>
      <c r="H56" s="177"/>
      <c r="I56" s="177"/>
      <c r="J56" s="177"/>
      <c r="K56" s="177"/>
      <c r="L56" s="177"/>
      <c r="M56" s="177"/>
      <c r="N56" s="177"/>
      <c r="O56" s="177"/>
      <c r="P56" s="177"/>
      <c r="Q56" s="177"/>
      <c r="R56" s="177"/>
      <c r="S56" s="177"/>
      <c r="AB56" s="138"/>
      <c r="AC56" s="139"/>
    </row>
    <row r="57" spans="2:41" s="136" customFormat="1" ht="15.75" customHeight="1" x14ac:dyDescent="0.25">
      <c r="B57" s="15" t="s">
        <v>130</v>
      </c>
      <c r="C57" s="175"/>
      <c r="D57" s="175"/>
      <c r="E57" s="176"/>
      <c r="F57" s="177"/>
      <c r="G57" s="177"/>
      <c r="H57" s="177"/>
      <c r="I57" s="177"/>
      <c r="J57" s="177"/>
      <c r="K57" s="177"/>
      <c r="L57" s="177"/>
      <c r="M57" s="177"/>
      <c r="N57" s="177"/>
      <c r="O57" s="177"/>
      <c r="P57" s="177"/>
      <c r="Q57" s="177"/>
      <c r="R57" s="177"/>
      <c r="S57" s="177"/>
      <c r="AB57" s="138"/>
      <c r="AC57" s="139"/>
    </row>
    <row r="58" spans="2:41" s="136" customFormat="1" ht="15.75" customHeight="1" x14ac:dyDescent="0.25">
      <c r="B58" s="145"/>
      <c r="C58" s="145"/>
      <c r="D58" s="145"/>
      <c r="E58" s="145"/>
      <c r="F58" s="145"/>
      <c r="G58" s="145"/>
      <c r="H58" s="143"/>
      <c r="I58" s="137"/>
      <c r="J58" s="137"/>
      <c r="AB58" s="138"/>
      <c r="AC58" s="139"/>
    </row>
    <row r="59" spans="2:41" s="136" customFormat="1" ht="15.75" customHeight="1" x14ac:dyDescent="0.25">
      <c r="B59" s="145"/>
      <c r="C59" s="145"/>
      <c r="D59" s="145"/>
      <c r="E59" s="145"/>
      <c r="F59" s="145"/>
      <c r="G59" s="145"/>
      <c r="H59" s="143"/>
      <c r="I59" s="137"/>
      <c r="J59" s="137"/>
      <c r="AB59" s="138"/>
      <c r="AC59" s="139"/>
    </row>
    <row r="60" spans="2:41" s="136" customFormat="1" ht="15.75" customHeight="1" x14ac:dyDescent="0.3">
      <c r="B60" s="121" t="s">
        <v>58</v>
      </c>
      <c r="C60" s="145"/>
      <c r="D60" s="145"/>
      <c r="E60" s="145"/>
      <c r="F60" s="145"/>
      <c r="G60" s="145"/>
      <c r="H60" s="143"/>
      <c r="I60" s="137"/>
      <c r="J60" s="137"/>
      <c r="AB60" s="138"/>
      <c r="AC60" s="139"/>
    </row>
    <row r="61" spans="2:41" s="136" customFormat="1" ht="15.75" customHeight="1" x14ac:dyDescent="0.25">
      <c r="B61" s="145"/>
      <c r="C61" s="145"/>
      <c r="D61" s="145"/>
      <c r="E61" s="145"/>
      <c r="F61" s="145"/>
      <c r="G61" s="145"/>
      <c r="H61" s="143"/>
      <c r="I61" s="137"/>
      <c r="J61" s="137"/>
      <c r="AB61" s="138"/>
      <c r="AC61" s="139"/>
    </row>
    <row r="62" spans="2:41" x14ac:dyDescent="0.2">
      <c r="B62" s="308" t="s">
        <v>149</v>
      </c>
      <c r="C62" s="309"/>
      <c r="D62" s="303" t="s">
        <v>2</v>
      </c>
      <c r="E62" s="303" t="s">
        <v>3</v>
      </c>
      <c r="F62" s="303" t="s">
        <v>4</v>
      </c>
      <c r="G62" s="303"/>
      <c r="H62" s="303"/>
      <c r="I62" s="303"/>
      <c r="J62" s="303"/>
      <c r="K62" s="303"/>
      <c r="L62" s="303"/>
      <c r="M62" s="303"/>
      <c r="N62" s="303" t="s">
        <v>5</v>
      </c>
      <c r="O62" s="303"/>
      <c r="P62" s="303"/>
      <c r="Q62" s="303"/>
      <c r="R62" s="303"/>
    </row>
    <row r="63" spans="2:41" ht="25.5" x14ac:dyDescent="0.2">
      <c r="B63" s="310"/>
      <c r="C63" s="311"/>
      <c r="D63" s="303"/>
      <c r="E63" s="303"/>
      <c r="F63" s="78" t="s">
        <v>7</v>
      </c>
      <c r="G63" s="78" t="s">
        <v>8</v>
      </c>
      <c r="H63" s="78" t="s">
        <v>9</v>
      </c>
      <c r="I63" s="78" t="s">
        <v>10</v>
      </c>
      <c r="J63" s="78" t="s">
        <v>11</v>
      </c>
      <c r="K63" s="78" t="s">
        <v>12</v>
      </c>
      <c r="L63" s="78" t="s">
        <v>13</v>
      </c>
      <c r="M63" s="78" t="s">
        <v>14</v>
      </c>
      <c r="N63" s="78" t="s">
        <v>15</v>
      </c>
      <c r="O63" s="78" t="s">
        <v>16</v>
      </c>
      <c r="P63" s="78" t="s">
        <v>17</v>
      </c>
      <c r="Q63" s="78" t="s">
        <v>18</v>
      </c>
      <c r="R63" s="78" t="s">
        <v>19</v>
      </c>
    </row>
    <row r="64" spans="2:41" ht="13.15" x14ac:dyDescent="0.25">
      <c r="B64" s="304" t="s">
        <v>34</v>
      </c>
      <c r="C64" s="305"/>
      <c r="D64" s="168">
        <f>SUM(C7:C16)*D21+SUMPRODUCT(C30:C39,D30:D39)+SUMPRODUCT(C48:C57,D48:D57)</f>
        <v>0</v>
      </c>
      <c r="E64" s="168">
        <f t="shared" ref="E64:R64" si="0">SUM(D7:D16)*E21+SUMPRODUCT($C$30:$C$39,$E$30:$E$39,F30:F39)+SUMPRODUCT($C$48:$C$57,$E$48:$E$57,F48:F57)</f>
        <v>0</v>
      </c>
      <c r="F64" s="168">
        <f t="shared" si="0"/>
        <v>0</v>
      </c>
      <c r="G64" s="168">
        <f t="shared" si="0"/>
        <v>0</v>
      </c>
      <c r="H64" s="168">
        <f t="shared" si="0"/>
        <v>0</v>
      </c>
      <c r="I64" s="168">
        <f t="shared" si="0"/>
        <v>0</v>
      </c>
      <c r="J64" s="168">
        <f t="shared" si="0"/>
        <v>0</v>
      </c>
      <c r="K64" s="168">
        <f t="shared" si="0"/>
        <v>0</v>
      </c>
      <c r="L64" s="168">
        <f t="shared" si="0"/>
        <v>0</v>
      </c>
      <c r="M64" s="168">
        <f t="shared" si="0"/>
        <v>0</v>
      </c>
      <c r="N64" s="168">
        <f t="shared" si="0"/>
        <v>0</v>
      </c>
      <c r="O64" s="168">
        <f t="shared" si="0"/>
        <v>0</v>
      </c>
      <c r="P64" s="168">
        <f t="shared" si="0"/>
        <v>0</v>
      </c>
      <c r="Q64" s="168">
        <f t="shared" si="0"/>
        <v>0</v>
      </c>
      <c r="R64" s="168">
        <f t="shared" si="0"/>
        <v>0</v>
      </c>
    </row>
    <row r="67" spans="2:26" ht="15.6" x14ac:dyDescent="0.3">
      <c r="B67" s="117" t="s">
        <v>268</v>
      </c>
      <c r="C67" s="182"/>
      <c r="D67" s="182"/>
      <c r="E67" s="182"/>
      <c r="F67" s="182"/>
      <c r="G67" s="182"/>
      <c r="H67" s="183"/>
      <c r="I67" s="184"/>
      <c r="J67" s="184"/>
      <c r="K67" s="101"/>
      <c r="L67" s="101"/>
      <c r="M67" s="101"/>
      <c r="N67" s="101"/>
      <c r="O67" s="101"/>
      <c r="P67" s="101"/>
      <c r="Q67" s="101"/>
      <c r="R67" s="101"/>
      <c r="S67" s="185"/>
      <c r="T67" s="185"/>
      <c r="U67" s="185"/>
      <c r="V67" s="185"/>
      <c r="W67" s="185"/>
      <c r="X67" s="185"/>
      <c r="Y67" s="185"/>
      <c r="Z67" s="185"/>
    </row>
    <row r="68" spans="2:26" x14ac:dyDescent="0.2">
      <c r="B68" s="312" t="s">
        <v>256</v>
      </c>
      <c r="C68" s="313"/>
      <c r="D68" s="318" t="s">
        <v>2</v>
      </c>
      <c r="E68" s="318" t="s">
        <v>3</v>
      </c>
      <c r="F68" s="321" t="s">
        <v>4</v>
      </c>
      <c r="G68" s="322"/>
      <c r="H68" s="322"/>
      <c r="I68" s="322"/>
      <c r="J68" s="322"/>
      <c r="K68" s="322"/>
      <c r="L68" s="322"/>
      <c r="M68" s="323"/>
      <c r="N68" s="321" t="s">
        <v>5</v>
      </c>
      <c r="O68" s="322"/>
      <c r="P68" s="322"/>
      <c r="Q68" s="322"/>
      <c r="R68" s="323"/>
      <c r="S68" s="345" t="s">
        <v>271</v>
      </c>
      <c r="T68" s="346"/>
      <c r="U68" s="346"/>
      <c r="V68" s="346"/>
      <c r="W68" s="346"/>
      <c r="X68" s="346"/>
      <c r="Y68" s="346"/>
      <c r="Z68" s="347"/>
    </row>
    <row r="69" spans="2:26" ht="27" customHeight="1" x14ac:dyDescent="0.2">
      <c r="B69" s="314"/>
      <c r="C69" s="315"/>
      <c r="D69" s="319"/>
      <c r="E69" s="319"/>
      <c r="F69" s="324"/>
      <c r="G69" s="325"/>
      <c r="H69" s="325"/>
      <c r="I69" s="325"/>
      <c r="J69" s="325"/>
      <c r="K69" s="325"/>
      <c r="L69" s="325"/>
      <c r="M69" s="326"/>
      <c r="N69" s="324"/>
      <c r="O69" s="325"/>
      <c r="P69" s="325"/>
      <c r="Q69" s="325"/>
      <c r="R69" s="326"/>
      <c r="S69" s="303" t="s">
        <v>280</v>
      </c>
      <c r="T69" s="303" t="s">
        <v>257</v>
      </c>
      <c r="U69" s="303" t="s">
        <v>258</v>
      </c>
      <c r="V69" s="303" t="s">
        <v>259</v>
      </c>
      <c r="W69" s="303" t="s">
        <v>260</v>
      </c>
      <c r="X69" s="303" t="s">
        <v>261</v>
      </c>
      <c r="Y69" s="303"/>
      <c r="Z69" s="303" t="s">
        <v>311</v>
      </c>
    </row>
    <row r="70" spans="2:26" ht="25.5" x14ac:dyDescent="0.2">
      <c r="B70" s="316"/>
      <c r="C70" s="317"/>
      <c r="D70" s="320"/>
      <c r="E70" s="320"/>
      <c r="F70" s="78" t="s">
        <v>7</v>
      </c>
      <c r="G70" s="78" t="s">
        <v>8</v>
      </c>
      <c r="H70" s="78" t="s">
        <v>9</v>
      </c>
      <c r="I70" s="78" t="s">
        <v>10</v>
      </c>
      <c r="J70" s="78" t="s">
        <v>11</v>
      </c>
      <c r="K70" s="78" t="s">
        <v>12</v>
      </c>
      <c r="L70" s="78" t="s">
        <v>13</v>
      </c>
      <c r="M70" s="78" t="s">
        <v>14</v>
      </c>
      <c r="N70" s="78" t="s">
        <v>15</v>
      </c>
      <c r="O70" s="78" t="s">
        <v>16</v>
      </c>
      <c r="P70" s="78" t="s">
        <v>17</v>
      </c>
      <c r="Q70" s="78" t="s">
        <v>18</v>
      </c>
      <c r="R70" s="78" t="s">
        <v>19</v>
      </c>
      <c r="S70" s="303"/>
      <c r="T70" s="303"/>
      <c r="U70" s="303"/>
      <c r="V70" s="303"/>
      <c r="W70" s="303"/>
      <c r="X70" s="226" t="s">
        <v>262</v>
      </c>
      <c r="Y70" s="226" t="s">
        <v>263</v>
      </c>
      <c r="Z70" s="303"/>
    </row>
    <row r="71" spans="2:26" x14ac:dyDescent="0.2">
      <c r="B71" s="306" t="s">
        <v>276</v>
      </c>
      <c r="C71" s="151" t="s">
        <v>253</v>
      </c>
      <c r="D71" s="186"/>
      <c r="E71" s="147"/>
      <c r="F71" s="147"/>
      <c r="G71" s="147"/>
      <c r="H71" s="147"/>
      <c r="I71" s="147"/>
      <c r="J71" s="147"/>
      <c r="K71" s="147"/>
      <c r="L71" s="147"/>
      <c r="M71" s="147"/>
      <c r="N71" s="147"/>
      <c r="O71" s="147"/>
      <c r="P71" s="147"/>
      <c r="Q71" s="147"/>
      <c r="R71" s="147"/>
      <c r="S71" s="338"/>
      <c r="T71" s="298"/>
      <c r="U71" s="298"/>
      <c r="V71" s="298"/>
      <c r="W71" s="298"/>
      <c r="X71" s="297"/>
      <c r="Y71" s="297"/>
      <c r="Z71" s="298"/>
    </row>
    <row r="72" spans="2:26" x14ac:dyDescent="0.2">
      <c r="B72" s="306"/>
      <c r="C72" s="151" t="s">
        <v>252</v>
      </c>
      <c r="D72" s="186"/>
      <c r="E72" s="147"/>
      <c r="F72" s="147"/>
      <c r="G72" s="147"/>
      <c r="H72" s="147"/>
      <c r="I72" s="147"/>
      <c r="J72" s="147"/>
      <c r="K72" s="147"/>
      <c r="L72" s="147"/>
      <c r="M72" s="147"/>
      <c r="N72" s="147"/>
      <c r="O72" s="147"/>
      <c r="P72" s="147"/>
      <c r="Q72" s="147"/>
      <c r="R72" s="147"/>
      <c r="S72" s="338"/>
      <c r="T72" s="298"/>
      <c r="U72" s="298"/>
      <c r="V72" s="298"/>
      <c r="W72" s="298"/>
      <c r="X72" s="297"/>
      <c r="Y72" s="297"/>
      <c r="Z72" s="298"/>
    </row>
    <row r="73" spans="2:26" x14ac:dyDescent="0.2">
      <c r="B73" s="187" t="s">
        <v>278</v>
      </c>
      <c r="C73" s="146" t="s">
        <v>269</v>
      </c>
      <c r="D73" s="131" t="s">
        <v>269</v>
      </c>
      <c r="E73" s="146" t="s">
        <v>269</v>
      </c>
      <c r="F73" s="146" t="s">
        <v>269</v>
      </c>
      <c r="G73" s="146" t="s">
        <v>269</v>
      </c>
      <c r="H73" s="146" t="s">
        <v>269</v>
      </c>
      <c r="I73" s="146" t="s">
        <v>269</v>
      </c>
      <c r="J73" s="146" t="s">
        <v>269</v>
      </c>
      <c r="K73" s="146" t="s">
        <v>269</v>
      </c>
      <c r="L73" s="146" t="s">
        <v>269</v>
      </c>
      <c r="M73" s="146" t="s">
        <v>269</v>
      </c>
      <c r="N73" s="146" t="s">
        <v>269</v>
      </c>
      <c r="O73" s="146" t="s">
        <v>269</v>
      </c>
      <c r="P73" s="146" t="s">
        <v>269</v>
      </c>
      <c r="Q73" s="146" t="s">
        <v>269</v>
      </c>
      <c r="R73" s="146" t="s">
        <v>269</v>
      </c>
      <c r="S73" s="338"/>
      <c r="T73" s="298"/>
      <c r="U73" s="298"/>
      <c r="V73" s="298"/>
      <c r="W73" s="298"/>
      <c r="X73" s="297"/>
      <c r="Y73" s="297"/>
      <c r="Z73" s="298"/>
    </row>
    <row r="74" spans="2:26" x14ac:dyDescent="0.2">
      <c r="B74" s="306" t="s">
        <v>274</v>
      </c>
      <c r="C74" s="151" t="s">
        <v>253</v>
      </c>
      <c r="D74" s="186"/>
      <c r="E74" s="147"/>
      <c r="F74" s="147"/>
      <c r="G74" s="147"/>
      <c r="H74" s="147"/>
      <c r="I74" s="147"/>
      <c r="J74" s="147"/>
      <c r="K74" s="147"/>
      <c r="L74" s="147"/>
      <c r="M74" s="147"/>
      <c r="N74" s="147"/>
      <c r="O74" s="147"/>
      <c r="P74" s="147"/>
      <c r="Q74" s="147"/>
      <c r="R74" s="147"/>
      <c r="S74" s="338"/>
      <c r="T74" s="298"/>
      <c r="U74" s="298"/>
      <c r="V74" s="298"/>
      <c r="W74" s="298"/>
      <c r="X74" s="297"/>
      <c r="Y74" s="297"/>
      <c r="Z74" s="298"/>
    </row>
    <row r="75" spans="2:26" x14ac:dyDescent="0.2">
      <c r="B75" s="306"/>
      <c r="C75" s="151" t="s">
        <v>252</v>
      </c>
      <c r="D75" s="186"/>
      <c r="E75" s="147"/>
      <c r="F75" s="147"/>
      <c r="G75" s="147"/>
      <c r="H75" s="147"/>
      <c r="I75" s="147"/>
      <c r="J75" s="147"/>
      <c r="K75" s="147"/>
      <c r="L75" s="147"/>
      <c r="M75" s="147"/>
      <c r="N75" s="147"/>
      <c r="O75" s="147"/>
      <c r="P75" s="147"/>
      <c r="Q75" s="147"/>
      <c r="R75" s="147"/>
      <c r="S75" s="338"/>
      <c r="T75" s="298"/>
      <c r="U75" s="298"/>
      <c r="V75" s="298"/>
      <c r="W75" s="298"/>
      <c r="X75" s="297"/>
      <c r="Y75" s="297"/>
      <c r="Z75" s="298"/>
    </row>
    <row r="76" spans="2:26" x14ac:dyDescent="0.2">
      <c r="B76" s="187" t="s">
        <v>278</v>
      </c>
      <c r="C76" s="146" t="s">
        <v>269</v>
      </c>
      <c r="D76" s="131" t="s">
        <v>269</v>
      </c>
      <c r="E76" s="146" t="s">
        <v>269</v>
      </c>
      <c r="F76" s="146" t="s">
        <v>269</v>
      </c>
      <c r="G76" s="146" t="s">
        <v>269</v>
      </c>
      <c r="H76" s="146" t="s">
        <v>269</v>
      </c>
      <c r="I76" s="146" t="s">
        <v>269</v>
      </c>
      <c r="J76" s="146" t="s">
        <v>269</v>
      </c>
      <c r="K76" s="146" t="s">
        <v>269</v>
      </c>
      <c r="L76" s="146" t="s">
        <v>269</v>
      </c>
      <c r="M76" s="146" t="s">
        <v>269</v>
      </c>
      <c r="N76" s="146" t="s">
        <v>269</v>
      </c>
      <c r="O76" s="146" t="s">
        <v>269</v>
      </c>
      <c r="P76" s="146" t="s">
        <v>269</v>
      </c>
      <c r="Q76" s="146" t="s">
        <v>269</v>
      </c>
      <c r="R76" s="146" t="s">
        <v>269</v>
      </c>
      <c r="S76" s="338"/>
      <c r="T76" s="298"/>
      <c r="U76" s="298"/>
      <c r="V76" s="298"/>
      <c r="W76" s="298"/>
      <c r="X76" s="297"/>
      <c r="Y76" s="297"/>
      <c r="Z76" s="298"/>
    </row>
    <row r="77" spans="2:26" x14ac:dyDescent="0.2">
      <c r="B77" s="306" t="s">
        <v>275</v>
      </c>
      <c r="C77" s="151" t="s">
        <v>253</v>
      </c>
      <c r="D77" s="186"/>
      <c r="E77" s="147"/>
      <c r="F77" s="147"/>
      <c r="G77" s="147"/>
      <c r="H77" s="147"/>
      <c r="I77" s="147"/>
      <c r="J77" s="147"/>
      <c r="K77" s="147"/>
      <c r="L77" s="147"/>
      <c r="M77" s="147"/>
      <c r="N77" s="147"/>
      <c r="O77" s="147"/>
      <c r="P77" s="147"/>
      <c r="Q77" s="147"/>
      <c r="R77" s="147"/>
      <c r="S77" s="338"/>
      <c r="T77" s="298"/>
      <c r="U77" s="298"/>
      <c r="V77" s="298"/>
      <c r="W77" s="298"/>
      <c r="X77" s="297"/>
      <c r="Y77" s="297"/>
      <c r="Z77" s="298"/>
    </row>
    <row r="78" spans="2:26" x14ac:dyDescent="0.2">
      <c r="B78" s="306"/>
      <c r="C78" s="151" t="s">
        <v>252</v>
      </c>
      <c r="D78" s="186"/>
      <c r="E78" s="147"/>
      <c r="F78" s="147"/>
      <c r="G78" s="147"/>
      <c r="H78" s="147"/>
      <c r="I78" s="147"/>
      <c r="J78" s="147"/>
      <c r="K78" s="147"/>
      <c r="L78" s="147"/>
      <c r="M78" s="147"/>
      <c r="N78" s="147"/>
      <c r="O78" s="147"/>
      <c r="P78" s="147"/>
      <c r="Q78" s="147"/>
      <c r="R78" s="147"/>
      <c r="S78" s="338"/>
      <c r="T78" s="298"/>
      <c r="U78" s="298"/>
      <c r="V78" s="298"/>
      <c r="W78" s="298"/>
      <c r="X78" s="297"/>
      <c r="Y78" s="297"/>
      <c r="Z78" s="298"/>
    </row>
    <row r="79" spans="2:26" x14ac:dyDescent="0.2">
      <c r="B79" s="187" t="s">
        <v>278</v>
      </c>
      <c r="C79" s="146" t="s">
        <v>269</v>
      </c>
      <c r="D79" s="131" t="s">
        <v>269</v>
      </c>
      <c r="E79" s="146" t="s">
        <v>269</v>
      </c>
      <c r="F79" s="146" t="s">
        <v>269</v>
      </c>
      <c r="G79" s="146" t="s">
        <v>269</v>
      </c>
      <c r="H79" s="146" t="s">
        <v>269</v>
      </c>
      <c r="I79" s="146" t="s">
        <v>269</v>
      </c>
      <c r="J79" s="146" t="s">
        <v>269</v>
      </c>
      <c r="K79" s="146" t="s">
        <v>269</v>
      </c>
      <c r="L79" s="146" t="s">
        <v>269</v>
      </c>
      <c r="M79" s="146" t="s">
        <v>269</v>
      </c>
      <c r="N79" s="146" t="s">
        <v>269</v>
      </c>
      <c r="O79" s="146" t="s">
        <v>269</v>
      </c>
      <c r="P79" s="146" t="s">
        <v>269</v>
      </c>
      <c r="Q79" s="146" t="s">
        <v>269</v>
      </c>
      <c r="R79" s="146" t="s">
        <v>269</v>
      </c>
      <c r="S79" s="338"/>
      <c r="T79" s="298"/>
      <c r="U79" s="298"/>
      <c r="V79" s="298"/>
      <c r="W79" s="298"/>
      <c r="X79" s="297"/>
      <c r="Y79" s="297"/>
      <c r="Z79" s="298"/>
    </row>
    <row r="80" spans="2:26" x14ac:dyDescent="0.2">
      <c r="B80" s="306" t="s">
        <v>248</v>
      </c>
      <c r="C80" s="151" t="s">
        <v>253</v>
      </c>
      <c r="D80" s="186"/>
      <c r="E80" s="147"/>
      <c r="F80" s="147"/>
      <c r="G80" s="147"/>
      <c r="H80" s="147"/>
      <c r="I80" s="147"/>
      <c r="J80" s="147"/>
      <c r="K80" s="147"/>
      <c r="L80" s="147"/>
      <c r="M80" s="147"/>
      <c r="N80" s="147"/>
      <c r="O80" s="147"/>
      <c r="P80" s="147"/>
      <c r="Q80" s="147"/>
      <c r="R80" s="147"/>
      <c r="S80" s="338"/>
      <c r="T80" s="298"/>
      <c r="U80" s="298"/>
      <c r="V80" s="298"/>
      <c r="W80" s="298"/>
      <c r="X80" s="297"/>
      <c r="Y80" s="297"/>
      <c r="Z80" s="298"/>
    </row>
    <row r="81" spans="2:26" x14ac:dyDescent="0.2">
      <c r="B81" s="306"/>
      <c r="C81" s="151" t="s">
        <v>252</v>
      </c>
      <c r="D81" s="186"/>
      <c r="E81" s="147"/>
      <c r="F81" s="147"/>
      <c r="G81" s="147"/>
      <c r="H81" s="147"/>
      <c r="I81" s="147"/>
      <c r="J81" s="147"/>
      <c r="K81" s="147"/>
      <c r="L81" s="147"/>
      <c r="M81" s="147"/>
      <c r="N81" s="147"/>
      <c r="O81" s="147"/>
      <c r="P81" s="147"/>
      <c r="Q81" s="147"/>
      <c r="R81" s="147"/>
      <c r="S81" s="338"/>
      <c r="T81" s="298"/>
      <c r="U81" s="298"/>
      <c r="V81" s="298"/>
      <c r="W81" s="298"/>
      <c r="X81" s="297"/>
      <c r="Y81" s="297"/>
      <c r="Z81" s="298"/>
    </row>
    <row r="82" spans="2:26" x14ac:dyDescent="0.2">
      <c r="B82" s="187" t="s">
        <v>278</v>
      </c>
      <c r="C82" s="146" t="s">
        <v>269</v>
      </c>
      <c r="D82" s="131" t="s">
        <v>269</v>
      </c>
      <c r="E82" s="146" t="s">
        <v>269</v>
      </c>
      <c r="F82" s="146" t="s">
        <v>269</v>
      </c>
      <c r="G82" s="146" t="s">
        <v>269</v>
      </c>
      <c r="H82" s="146" t="s">
        <v>269</v>
      </c>
      <c r="I82" s="146" t="s">
        <v>269</v>
      </c>
      <c r="J82" s="146" t="s">
        <v>269</v>
      </c>
      <c r="K82" s="146" t="s">
        <v>269</v>
      </c>
      <c r="L82" s="146" t="s">
        <v>269</v>
      </c>
      <c r="M82" s="146" t="s">
        <v>269</v>
      </c>
      <c r="N82" s="146" t="s">
        <v>269</v>
      </c>
      <c r="O82" s="146" t="s">
        <v>269</v>
      </c>
      <c r="P82" s="146" t="s">
        <v>269</v>
      </c>
      <c r="Q82" s="146" t="s">
        <v>269</v>
      </c>
      <c r="R82" s="146" t="s">
        <v>269</v>
      </c>
      <c r="S82" s="338"/>
      <c r="T82" s="298"/>
      <c r="U82" s="298"/>
      <c r="V82" s="298"/>
      <c r="W82" s="298"/>
      <c r="X82" s="297"/>
      <c r="Y82" s="297"/>
      <c r="Z82" s="298"/>
    </row>
    <row r="83" spans="2:26" x14ac:dyDescent="0.2">
      <c r="B83" s="306" t="s">
        <v>249</v>
      </c>
      <c r="C83" s="151" t="s">
        <v>253</v>
      </c>
      <c r="D83" s="186"/>
      <c r="E83" s="147"/>
      <c r="F83" s="147"/>
      <c r="G83" s="147"/>
      <c r="H83" s="147"/>
      <c r="I83" s="147"/>
      <c r="J83" s="147"/>
      <c r="K83" s="147"/>
      <c r="L83" s="147"/>
      <c r="M83" s="147"/>
      <c r="N83" s="147"/>
      <c r="O83" s="147"/>
      <c r="P83" s="147"/>
      <c r="Q83" s="147"/>
      <c r="R83" s="147"/>
      <c r="S83" s="338"/>
      <c r="T83" s="298"/>
      <c r="U83" s="298"/>
      <c r="V83" s="298"/>
      <c r="W83" s="298"/>
      <c r="X83" s="297"/>
      <c r="Y83" s="297"/>
      <c r="Z83" s="298"/>
    </row>
    <row r="84" spans="2:26" x14ac:dyDescent="0.2">
      <c r="B84" s="306"/>
      <c r="C84" s="151" t="s">
        <v>252</v>
      </c>
      <c r="D84" s="186"/>
      <c r="E84" s="147"/>
      <c r="F84" s="147"/>
      <c r="G84" s="147"/>
      <c r="H84" s="147"/>
      <c r="I84" s="147"/>
      <c r="J84" s="147"/>
      <c r="K84" s="147"/>
      <c r="L84" s="147"/>
      <c r="M84" s="147"/>
      <c r="N84" s="147"/>
      <c r="O84" s="147"/>
      <c r="P84" s="147"/>
      <c r="Q84" s="147"/>
      <c r="R84" s="147"/>
      <c r="S84" s="338"/>
      <c r="T84" s="298"/>
      <c r="U84" s="298"/>
      <c r="V84" s="298"/>
      <c r="W84" s="298"/>
      <c r="X84" s="297"/>
      <c r="Y84" s="297"/>
      <c r="Z84" s="298"/>
    </row>
    <row r="85" spans="2:26" x14ac:dyDescent="0.2">
      <c r="B85" s="187" t="s">
        <v>278</v>
      </c>
      <c r="C85" s="146" t="s">
        <v>269</v>
      </c>
      <c r="D85" s="188" t="s">
        <v>269</v>
      </c>
      <c r="E85" s="146" t="s">
        <v>269</v>
      </c>
      <c r="F85" s="146" t="s">
        <v>269</v>
      </c>
      <c r="G85" s="146" t="s">
        <v>269</v>
      </c>
      <c r="H85" s="146" t="s">
        <v>269</v>
      </c>
      <c r="I85" s="146" t="s">
        <v>269</v>
      </c>
      <c r="J85" s="146" t="s">
        <v>269</v>
      </c>
      <c r="K85" s="146" t="s">
        <v>269</v>
      </c>
      <c r="L85" s="146" t="s">
        <v>269</v>
      </c>
      <c r="M85" s="146" t="s">
        <v>269</v>
      </c>
      <c r="N85" s="146" t="s">
        <v>269</v>
      </c>
      <c r="O85" s="146" t="s">
        <v>269</v>
      </c>
      <c r="P85" s="146" t="s">
        <v>269</v>
      </c>
      <c r="Q85" s="146" t="s">
        <v>269</v>
      </c>
      <c r="R85" s="146" t="s">
        <v>269</v>
      </c>
      <c r="S85" s="338"/>
      <c r="T85" s="298"/>
      <c r="U85" s="298"/>
      <c r="V85" s="298"/>
      <c r="W85" s="298"/>
      <c r="X85" s="297"/>
      <c r="Y85" s="297"/>
      <c r="Z85" s="298"/>
    </row>
    <row r="86" spans="2:26" ht="13.15" x14ac:dyDescent="0.25">
      <c r="S86" s="85"/>
      <c r="T86" s="85"/>
      <c r="U86" s="85"/>
      <c r="V86" s="85"/>
      <c r="W86" s="85"/>
      <c r="X86" s="85"/>
      <c r="Y86" s="85"/>
      <c r="Z86" s="85"/>
    </row>
    <row r="87" spans="2:26" ht="13.15" x14ac:dyDescent="0.25">
      <c r="S87" s="85"/>
      <c r="T87" s="85"/>
      <c r="U87" s="85"/>
      <c r="V87" s="85"/>
      <c r="W87" s="85"/>
      <c r="X87" s="85"/>
      <c r="Y87" s="85"/>
      <c r="Z87" s="85"/>
    </row>
    <row r="88" spans="2:26" ht="12.75" customHeight="1" x14ac:dyDescent="0.2">
      <c r="B88" s="333" t="s">
        <v>303</v>
      </c>
      <c r="C88" s="333"/>
      <c r="D88" s="303" t="s">
        <v>2</v>
      </c>
      <c r="E88" s="303" t="s">
        <v>3</v>
      </c>
      <c r="F88" s="303" t="s">
        <v>4</v>
      </c>
      <c r="G88" s="303"/>
      <c r="H88" s="303"/>
      <c r="I88" s="303"/>
      <c r="J88" s="303"/>
      <c r="K88" s="303"/>
      <c r="L88" s="303"/>
      <c r="M88" s="303"/>
      <c r="N88" s="303" t="s">
        <v>5</v>
      </c>
      <c r="O88" s="303"/>
      <c r="P88" s="303"/>
      <c r="Q88" s="303"/>
      <c r="R88" s="303"/>
      <c r="S88" s="300" t="s">
        <v>273</v>
      </c>
      <c r="T88" s="300" t="s">
        <v>309</v>
      </c>
      <c r="U88" s="300" t="s">
        <v>265</v>
      </c>
      <c r="V88" s="302" t="s">
        <v>310</v>
      </c>
    </row>
    <row r="89" spans="2:26" ht="25.5" x14ac:dyDescent="0.2">
      <c r="B89" s="333"/>
      <c r="C89" s="333"/>
      <c r="D89" s="303"/>
      <c r="E89" s="303"/>
      <c r="F89" s="78" t="s">
        <v>7</v>
      </c>
      <c r="G89" s="78" t="s">
        <v>8</v>
      </c>
      <c r="H89" s="78" t="s">
        <v>9</v>
      </c>
      <c r="I89" s="78" t="s">
        <v>10</v>
      </c>
      <c r="J89" s="78" t="s">
        <v>11</v>
      </c>
      <c r="K89" s="78" t="s">
        <v>12</v>
      </c>
      <c r="L89" s="78" t="s">
        <v>13</v>
      </c>
      <c r="M89" s="78" t="s">
        <v>14</v>
      </c>
      <c r="N89" s="78" t="s">
        <v>15</v>
      </c>
      <c r="O89" s="78" t="s">
        <v>16</v>
      </c>
      <c r="P89" s="78" t="s">
        <v>17</v>
      </c>
      <c r="Q89" s="78" t="s">
        <v>18</v>
      </c>
      <c r="R89" s="78" t="s">
        <v>19</v>
      </c>
      <c r="S89" s="301"/>
      <c r="T89" s="301"/>
      <c r="U89" s="301"/>
      <c r="V89" s="302"/>
    </row>
    <row r="90" spans="2:26" ht="13.15" x14ac:dyDescent="0.25">
      <c r="B90" s="299" t="str">
        <f>B71</f>
        <v>Measure 1</v>
      </c>
      <c r="C90" s="299"/>
      <c r="D90" s="242">
        <f>IF($C$73="NO",D64*D71*D72,D64*D71)</f>
        <v>0</v>
      </c>
      <c r="E90" s="242">
        <f t="shared" ref="E90:R90" si="1">IF($C$73="NO",E64*E71*E72,E64*E71)</f>
        <v>0</v>
      </c>
      <c r="F90" s="242">
        <f t="shared" si="1"/>
        <v>0</v>
      </c>
      <c r="G90" s="242">
        <f t="shared" si="1"/>
        <v>0</v>
      </c>
      <c r="H90" s="242">
        <f t="shared" si="1"/>
        <v>0</v>
      </c>
      <c r="I90" s="242">
        <f t="shared" si="1"/>
        <v>0</v>
      </c>
      <c r="J90" s="242">
        <f t="shared" si="1"/>
        <v>0</v>
      </c>
      <c r="K90" s="242">
        <f t="shared" si="1"/>
        <v>0</v>
      </c>
      <c r="L90" s="242">
        <f t="shared" si="1"/>
        <v>0</v>
      </c>
      <c r="M90" s="242">
        <f t="shared" si="1"/>
        <v>0</v>
      </c>
      <c r="N90" s="242">
        <f t="shared" si="1"/>
        <v>0</v>
      </c>
      <c r="O90" s="242">
        <f t="shared" si="1"/>
        <v>0</v>
      </c>
      <c r="P90" s="242">
        <f t="shared" si="1"/>
        <v>0</v>
      </c>
      <c r="Q90" s="242">
        <f t="shared" si="1"/>
        <v>0</v>
      </c>
      <c r="R90" s="242">
        <f t="shared" si="1"/>
        <v>0</v>
      </c>
      <c r="S90" s="168">
        <f>SUM(D90:R90)-SUM(D99:R99)</f>
        <v>0</v>
      </c>
      <c r="T90" s="242">
        <f>SUMPRODUCT(D90:R90,'Emission factors'!$D$6:$R$6)-SUMPRODUCT(D99:R99,'Emission factors'!$D$6:$R$6)</f>
        <v>0</v>
      </c>
      <c r="U90" s="168">
        <f>SUM(N99:R99)</f>
        <v>0</v>
      </c>
      <c r="V90" s="168">
        <f>IF(S71=0,0,S71/T90)</f>
        <v>0</v>
      </c>
    </row>
    <row r="91" spans="2:26" ht="13.15" x14ac:dyDescent="0.25">
      <c r="B91" s="299" t="str">
        <f>B74</f>
        <v>Measure 2</v>
      </c>
      <c r="C91" s="299"/>
      <c r="D91" s="242">
        <f>IF($C$76="NO",D64*D74*D75,D64*D74)</f>
        <v>0</v>
      </c>
      <c r="E91" s="242">
        <f t="shared" ref="E91:R91" si="2">IF($C$76="NO",E64*E74*E75,E64*E74)</f>
        <v>0</v>
      </c>
      <c r="F91" s="242">
        <f t="shared" si="2"/>
        <v>0</v>
      </c>
      <c r="G91" s="242">
        <f t="shared" si="2"/>
        <v>0</v>
      </c>
      <c r="H91" s="242">
        <f t="shared" si="2"/>
        <v>0</v>
      </c>
      <c r="I91" s="242">
        <f t="shared" si="2"/>
        <v>0</v>
      </c>
      <c r="J91" s="242">
        <f t="shared" si="2"/>
        <v>0</v>
      </c>
      <c r="K91" s="242">
        <f t="shared" si="2"/>
        <v>0</v>
      </c>
      <c r="L91" s="242">
        <f t="shared" si="2"/>
        <v>0</v>
      </c>
      <c r="M91" s="242">
        <f t="shared" si="2"/>
        <v>0</v>
      </c>
      <c r="N91" s="242">
        <f t="shared" si="2"/>
        <v>0</v>
      </c>
      <c r="O91" s="242">
        <f t="shared" si="2"/>
        <v>0</v>
      </c>
      <c r="P91" s="242">
        <f t="shared" si="2"/>
        <v>0</v>
      </c>
      <c r="Q91" s="242">
        <f t="shared" si="2"/>
        <v>0</v>
      </c>
      <c r="R91" s="242">
        <f t="shared" si="2"/>
        <v>0</v>
      </c>
      <c r="S91" s="168">
        <f>SUM(D91:R91)-SUM(D100:R100)</f>
        <v>0</v>
      </c>
      <c r="T91" s="242">
        <f>SUMPRODUCT(D91:R91,'Emission factors'!$D$6:$R$6)-SUMPRODUCT(D100:R100,'Emission factors'!$D$6:$R$6)</f>
        <v>0</v>
      </c>
      <c r="U91" s="168">
        <f t="shared" ref="U91:U94" si="3">SUM(N100:R100)</f>
        <v>0</v>
      </c>
      <c r="V91" s="168">
        <f>IF(S74=0,0,S74/T91)</f>
        <v>0</v>
      </c>
    </row>
    <row r="92" spans="2:26" ht="13.15" x14ac:dyDescent="0.25">
      <c r="B92" s="299" t="str">
        <f>B77</f>
        <v>Measure 3</v>
      </c>
      <c r="C92" s="299"/>
      <c r="D92" s="242">
        <f>IF($C$79="NO",D64*D77*D78,D64*D77)</f>
        <v>0</v>
      </c>
      <c r="E92" s="242">
        <f t="shared" ref="E92:R92" si="4">IF($C$79="NO",E64*E77*E78,E64*E77)</f>
        <v>0</v>
      </c>
      <c r="F92" s="242">
        <f t="shared" si="4"/>
        <v>0</v>
      </c>
      <c r="G92" s="242">
        <f t="shared" si="4"/>
        <v>0</v>
      </c>
      <c r="H92" s="242">
        <f t="shared" si="4"/>
        <v>0</v>
      </c>
      <c r="I92" s="242">
        <f t="shared" si="4"/>
        <v>0</v>
      </c>
      <c r="J92" s="242">
        <f t="shared" si="4"/>
        <v>0</v>
      </c>
      <c r="K92" s="242">
        <f t="shared" si="4"/>
        <v>0</v>
      </c>
      <c r="L92" s="242">
        <f t="shared" si="4"/>
        <v>0</v>
      </c>
      <c r="M92" s="242">
        <f t="shared" si="4"/>
        <v>0</v>
      </c>
      <c r="N92" s="242">
        <f t="shared" si="4"/>
        <v>0</v>
      </c>
      <c r="O92" s="242">
        <f t="shared" si="4"/>
        <v>0</v>
      </c>
      <c r="P92" s="242">
        <f t="shared" si="4"/>
        <v>0</v>
      </c>
      <c r="Q92" s="242">
        <f t="shared" si="4"/>
        <v>0</v>
      </c>
      <c r="R92" s="242">
        <f t="shared" si="4"/>
        <v>0</v>
      </c>
      <c r="S92" s="168">
        <f>SUM(D92:R92)-SUM(D101:R101)</f>
        <v>0</v>
      </c>
      <c r="T92" s="242">
        <f>SUMPRODUCT(D92:R92,'Emission factors'!$D$6:$R$6)-SUMPRODUCT(D101:R101,'Emission factors'!$D$6:$R$6)</f>
        <v>0</v>
      </c>
      <c r="U92" s="168">
        <f t="shared" si="3"/>
        <v>0</v>
      </c>
      <c r="V92" s="168">
        <f>IF(S77=0,0,S77/T92)</f>
        <v>0</v>
      </c>
    </row>
    <row r="93" spans="2:26" ht="13.15" x14ac:dyDescent="0.25">
      <c r="B93" s="299" t="str">
        <f>B80</f>
        <v>Measure 4</v>
      </c>
      <c r="C93" s="299"/>
      <c r="D93" s="242">
        <f>IF($C$82="NO",D64*D80*D81,D64*D80)</f>
        <v>0</v>
      </c>
      <c r="E93" s="242">
        <f t="shared" ref="E93:R93" si="5">IF($C$82="NO",E64*E80*E81,E64*E80)</f>
        <v>0</v>
      </c>
      <c r="F93" s="242">
        <f t="shared" si="5"/>
        <v>0</v>
      </c>
      <c r="G93" s="242">
        <f t="shared" si="5"/>
        <v>0</v>
      </c>
      <c r="H93" s="242">
        <f t="shared" si="5"/>
        <v>0</v>
      </c>
      <c r="I93" s="242">
        <f t="shared" si="5"/>
        <v>0</v>
      </c>
      <c r="J93" s="242">
        <f t="shared" si="5"/>
        <v>0</v>
      </c>
      <c r="K93" s="242">
        <f t="shared" si="5"/>
        <v>0</v>
      </c>
      <c r="L93" s="242">
        <f t="shared" si="5"/>
        <v>0</v>
      </c>
      <c r="M93" s="242">
        <f t="shared" si="5"/>
        <v>0</v>
      </c>
      <c r="N93" s="242">
        <f t="shared" si="5"/>
        <v>0</v>
      </c>
      <c r="O93" s="242">
        <f t="shared" si="5"/>
        <v>0</v>
      </c>
      <c r="P93" s="242">
        <f t="shared" si="5"/>
        <v>0</v>
      </c>
      <c r="Q93" s="242">
        <f t="shared" si="5"/>
        <v>0</v>
      </c>
      <c r="R93" s="242">
        <f t="shared" si="5"/>
        <v>0</v>
      </c>
      <c r="S93" s="168">
        <f>SUM(D93:R93)-SUM(D102:R102)</f>
        <v>0</v>
      </c>
      <c r="T93" s="242">
        <f>SUMPRODUCT(D93:R93,'Emission factors'!$D$6:$R$6)-SUMPRODUCT(D102:R102,'Emission factors'!$D$6:$R$6)</f>
        <v>0</v>
      </c>
      <c r="U93" s="168">
        <f t="shared" si="3"/>
        <v>0</v>
      </c>
      <c r="V93" s="168">
        <f>IF(S80=0,0,S80/T93)</f>
        <v>0</v>
      </c>
    </row>
    <row r="94" spans="2:26" ht="13.15" x14ac:dyDescent="0.25">
      <c r="B94" s="299" t="str">
        <f>B83</f>
        <v>Measure 5</v>
      </c>
      <c r="C94" s="299"/>
      <c r="D94" s="242">
        <f>IF($C$85="NO",D64*D83*D84,D64*D83)</f>
        <v>0</v>
      </c>
      <c r="E94" s="242">
        <f t="shared" ref="E94:R94" si="6">IF($C$85="NO",E64*E83*E84,E64*E83)</f>
        <v>0</v>
      </c>
      <c r="F94" s="242">
        <f t="shared" si="6"/>
        <v>0</v>
      </c>
      <c r="G94" s="242">
        <f t="shared" si="6"/>
        <v>0</v>
      </c>
      <c r="H94" s="242">
        <f t="shared" si="6"/>
        <v>0</v>
      </c>
      <c r="I94" s="242">
        <f t="shared" si="6"/>
        <v>0</v>
      </c>
      <c r="J94" s="242">
        <f t="shared" si="6"/>
        <v>0</v>
      </c>
      <c r="K94" s="242">
        <f t="shared" si="6"/>
        <v>0</v>
      </c>
      <c r="L94" s="242">
        <f t="shared" si="6"/>
        <v>0</v>
      </c>
      <c r="M94" s="242">
        <f t="shared" si="6"/>
        <v>0</v>
      </c>
      <c r="N94" s="242">
        <f t="shared" si="6"/>
        <v>0</v>
      </c>
      <c r="O94" s="242">
        <f t="shared" si="6"/>
        <v>0</v>
      </c>
      <c r="P94" s="242">
        <f t="shared" si="6"/>
        <v>0</v>
      </c>
      <c r="Q94" s="242">
        <f t="shared" si="6"/>
        <v>0</v>
      </c>
      <c r="R94" s="242">
        <f t="shared" si="6"/>
        <v>0</v>
      </c>
      <c r="S94" s="168">
        <f>SUM(D94:R94)-SUM(D103:R103)</f>
        <v>0</v>
      </c>
      <c r="T94" s="242">
        <f>SUMPRODUCT(D94:R94,'Emission factors'!$D$6:$R$6)-SUMPRODUCT(D103:R103,'Emission factors'!$D$6:$R$6)</f>
        <v>0</v>
      </c>
      <c r="U94" s="168">
        <f t="shared" si="3"/>
        <v>0</v>
      </c>
      <c r="V94" s="168">
        <f>IF(S83=0,0,S83/T94)</f>
        <v>0</v>
      </c>
    </row>
    <row r="97" spans="2:18" x14ac:dyDescent="0.2">
      <c r="B97" s="333" t="s">
        <v>279</v>
      </c>
      <c r="C97" s="333"/>
      <c r="D97" s="303" t="s">
        <v>2</v>
      </c>
      <c r="E97" s="303" t="s">
        <v>3</v>
      </c>
      <c r="F97" s="303" t="s">
        <v>4</v>
      </c>
      <c r="G97" s="303"/>
      <c r="H97" s="303"/>
      <c r="I97" s="303"/>
      <c r="J97" s="303"/>
      <c r="K97" s="303"/>
      <c r="L97" s="303"/>
      <c r="M97" s="303"/>
      <c r="N97" s="303" t="s">
        <v>5</v>
      </c>
      <c r="O97" s="303"/>
      <c r="P97" s="303"/>
      <c r="Q97" s="303"/>
      <c r="R97" s="303"/>
    </row>
    <row r="98" spans="2:18" ht="25.5" x14ac:dyDescent="0.2">
      <c r="B98" s="333"/>
      <c r="C98" s="333"/>
      <c r="D98" s="303"/>
      <c r="E98" s="303"/>
      <c r="F98" s="78" t="s">
        <v>7</v>
      </c>
      <c r="G98" s="78" t="s">
        <v>8</v>
      </c>
      <c r="H98" s="78" t="s">
        <v>9</v>
      </c>
      <c r="I98" s="78" t="s">
        <v>10</v>
      </c>
      <c r="J98" s="78" t="s">
        <v>11</v>
      </c>
      <c r="K98" s="78" t="s">
        <v>12</v>
      </c>
      <c r="L98" s="78" t="s">
        <v>13</v>
      </c>
      <c r="M98" s="78" t="s">
        <v>14</v>
      </c>
      <c r="N98" s="78" t="s">
        <v>15</v>
      </c>
      <c r="O98" s="78" t="s">
        <v>16</v>
      </c>
      <c r="P98" s="78" t="s">
        <v>17</v>
      </c>
      <c r="Q98" s="78" t="s">
        <v>18</v>
      </c>
      <c r="R98" s="78" t="s">
        <v>19</v>
      </c>
    </row>
    <row r="99" spans="2:18" ht="13.15" x14ac:dyDescent="0.25">
      <c r="B99" s="299" t="str">
        <f>B90</f>
        <v>Measure 1</v>
      </c>
      <c r="C99" s="299"/>
      <c r="D99" s="242">
        <f>IF(D73="NO",0,SUMPRODUCT($D$64:$R$64,$D$71:$R$71,$D$105:$R$105)/D105)</f>
        <v>0</v>
      </c>
      <c r="E99" s="242">
        <f t="shared" ref="E99:R99" si="7">IF(E73="NO",0,SUMPRODUCT($D$64:$R$64,$D$71:$R$71,$D$105:$R$105)/E105)</f>
        <v>0</v>
      </c>
      <c r="F99" s="242">
        <f t="shared" si="7"/>
        <v>0</v>
      </c>
      <c r="G99" s="242">
        <f t="shared" si="7"/>
        <v>0</v>
      </c>
      <c r="H99" s="242">
        <f>IF(H73="NO",0,SUMPRODUCT($D$64:$R$64,$D$71:$R$71,$D$105:$R$105)/H105)</f>
        <v>0</v>
      </c>
      <c r="I99" s="242">
        <f t="shared" si="7"/>
        <v>0</v>
      </c>
      <c r="J99" s="242">
        <f t="shared" si="7"/>
        <v>0</v>
      </c>
      <c r="K99" s="242">
        <f t="shared" si="7"/>
        <v>0</v>
      </c>
      <c r="L99" s="242">
        <f t="shared" si="7"/>
        <v>0</v>
      </c>
      <c r="M99" s="242">
        <f t="shared" si="7"/>
        <v>0</v>
      </c>
      <c r="N99" s="242">
        <f t="shared" si="7"/>
        <v>0</v>
      </c>
      <c r="O99" s="242">
        <f t="shared" si="7"/>
        <v>0</v>
      </c>
      <c r="P99" s="242">
        <f t="shared" si="7"/>
        <v>0</v>
      </c>
      <c r="Q99" s="242">
        <f t="shared" si="7"/>
        <v>0</v>
      </c>
      <c r="R99" s="242">
        <f t="shared" si="7"/>
        <v>0</v>
      </c>
    </row>
    <row r="100" spans="2:18" ht="13.15" x14ac:dyDescent="0.25">
      <c r="B100" s="299" t="str">
        <f t="shared" ref="B100:B103" si="8">B91</f>
        <v>Measure 2</v>
      </c>
      <c r="C100" s="299"/>
      <c r="D100" s="242">
        <f>IF(D76="NO",0,SUMPRODUCT($D$64:$R$64,$D$74:$R$74,$D$105:$R$105)/D105)</f>
        <v>0</v>
      </c>
      <c r="E100" s="242">
        <f t="shared" ref="E100:R100" si="9">IF(E76="NO",0,SUMPRODUCT($D$64:$R$64,$D$74:$R$74,$D$105:$R$105)/E105)</f>
        <v>0</v>
      </c>
      <c r="F100" s="242">
        <f t="shared" si="9"/>
        <v>0</v>
      </c>
      <c r="G100" s="242">
        <f t="shared" si="9"/>
        <v>0</v>
      </c>
      <c r="H100" s="242">
        <f t="shared" si="9"/>
        <v>0</v>
      </c>
      <c r="I100" s="242">
        <f t="shared" si="9"/>
        <v>0</v>
      </c>
      <c r="J100" s="242">
        <f t="shared" si="9"/>
        <v>0</v>
      </c>
      <c r="K100" s="242">
        <f t="shared" si="9"/>
        <v>0</v>
      </c>
      <c r="L100" s="242">
        <f t="shared" si="9"/>
        <v>0</v>
      </c>
      <c r="M100" s="242">
        <f t="shared" si="9"/>
        <v>0</v>
      </c>
      <c r="N100" s="242">
        <f t="shared" si="9"/>
        <v>0</v>
      </c>
      <c r="O100" s="242">
        <f t="shared" si="9"/>
        <v>0</v>
      </c>
      <c r="P100" s="242">
        <f t="shared" si="9"/>
        <v>0</v>
      </c>
      <c r="Q100" s="242">
        <f t="shared" si="9"/>
        <v>0</v>
      </c>
      <c r="R100" s="242">
        <f t="shared" si="9"/>
        <v>0</v>
      </c>
    </row>
    <row r="101" spans="2:18" ht="13.15" x14ac:dyDescent="0.25">
      <c r="B101" s="299" t="str">
        <f t="shared" si="8"/>
        <v>Measure 3</v>
      </c>
      <c r="C101" s="299"/>
      <c r="D101" s="242">
        <f>IF(D79="NO",0,SUMPRODUCT($D$64:$R$64,$D$77:$R$77,$D$105:$R$105)/D105)</f>
        <v>0</v>
      </c>
      <c r="E101" s="242">
        <f t="shared" ref="E101:R101" si="10">IF(E79="NO",0,SUMPRODUCT($D$64:$R$64,$D$77:$R$77,$D$105:$R$105)/E105)</f>
        <v>0</v>
      </c>
      <c r="F101" s="242">
        <f t="shared" si="10"/>
        <v>0</v>
      </c>
      <c r="G101" s="242">
        <f t="shared" si="10"/>
        <v>0</v>
      </c>
      <c r="H101" s="242">
        <f t="shared" si="10"/>
        <v>0</v>
      </c>
      <c r="I101" s="242">
        <f t="shared" si="10"/>
        <v>0</v>
      </c>
      <c r="J101" s="242">
        <f t="shared" si="10"/>
        <v>0</v>
      </c>
      <c r="K101" s="242">
        <f t="shared" si="10"/>
        <v>0</v>
      </c>
      <c r="L101" s="242">
        <f t="shared" si="10"/>
        <v>0</v>
      </c>
      <c r="M101" s="242">
        <f t="shared" si="10"/>
        <v>0</v>
      </c>
      <c r="N101" s="242">
        <f t="shared" si="10"/>
        <v>0</v>
      </c>
      <c r="O101" s="242">
        <f t="shared" si="10"/>
        <v>0</v>
      </c>
      <c r="P101" s="242">
        <f t="shared" si="10"/>
        <v>0</v>
      </c>
      <c r="Q101" s="242">
        <f t="shared" si="10"/>
        <v>0</v>
      </c>
      <c r="R101" s="242">
        <f t="shared" si="10"/>
        <v>0</v>
      </c>
    </row>
    <row r="102" spans="2:18" ht="13.15" x14ac:dyDescent="0.25">
      <c r="B102" s="299" t="str">
        <f t="shared" si="8"/>
        <v>Measure 4</v>
      </c>
      <c r="C102" s="299"/>
      <c r="D102" s="242">
        <f>IF(D82="NO",0,SUMPRODUCT($D$64:$R$64,$D$80:$R$80,$D$105:$R$105)/D105)</f>
        <v>0</v>
      </c>
      <c r="E102" s="242">
        <f t="shared" ref="E102:R102" si="11">IF(E82="NO",0,SUMPRODUCT($D$64:$R$64,$D$80:$R$80,$D$105:$R$105)/E105)</f>
        <v>0</v>
      </c>
      <c r="F102" s="242">
        <f t="shared" si="11"/>
        <v>0</v>
      </c>
      <c r="G102" s="242">
        <f t="shared" si="11"/>
        <v>0</v>
      </c>
      <c r="H102" s="242">
        <f t="shared" si="11"/>
        <v>0</v>
      </c>
      <c r="I102" s="242">
        <f t="shared" si="11"/>
        <v>0</v>
      </c>
      <c r="J102" s="242">
        <f t="shared" si="11"/>
        <v>0</v>
      </c>
      <c r="K102" s="242">
        <f t="shared" si="11"/>
        <v>0</v>
      </c>
      <c r="L102" s="242">
        <f t="shared" si="11"/>
        <v>0</v>
      </c>
      <c r="M102" s="242">
        <f t="shared" si="11"/>
        <v>0</v>
      </c>
      <c r="N102" s="242">
        <f t="shared" si="11"/>
        <v>0</v>
      </c>
      <c r="O102" s="242">
        <f t="shared" si="11"/>
        <v>0</v>
      </c>
      <c r="P102" s="242">
        <f t="shared" si="11"/>
        <v>0</v>
      </c>
      <c r="Q102" s="242">
        <f t="shared" si="11"/>
        <v>0</v>
      </c>
      <c r="R102" s="242">
        <f t="shared" si="11"/>
        <v>0</v>
      </c>
    </row>
    <row r="103" spans="2:18" ht="13.15" x14ac:dyDescent="0.25">
      <c r="B103" s="299" t="str">
        <f t="shared" si="8"/>
        <v>Measure 5</v>
      </c>
      <c r="C103" s="299"/>
      <c r="D103" s="242">
        <f>IF(D85="NO",0,SUMPRODUCT($D$64:$R$64,$D$83:$R$83,$D$105:$R$105)/D105)</f>
        <v>0</v>
      </c>
      <c r="E103" s="242">
        <f t="shared" ref="E103:Q103" si="12">IF(E85="NO",0,SUMPRODUCT($D$64:$R$64,$D$83:$R$83,$D$105:$R$105)/E105)</f>
        <v>0</v>
      </c>
      <c r="F103" s="242">
        <f t="shared" si="12"/>
        <v>0</v>
      </c>
      <c r="G103" s="242">
        <f t="shared" si="12"/>
        <v>0</v>
      </c>
      <c r="H103" s="242">
        <f t="shared" si="12"/>
        <v>0</v>
      </c>
      <c r="I103" s="242">
        <f t="shared" si="12"/>
        <v>0</v>
      </c>
      <c r="J103" s="242">
        <f t="shared" si="12"/>
        <v>0</v>
      </c>
      <c r="K103" s="242">
        <f t="shared" si="12"/>
        <v>0</v>
      </c>
      <c r="L103" s="242">
        <f t="shared" si="12"/>
        <v>0</v>
      </c>
      <c r="M103" s="242">
        <f t="shared" si="12"/>
        <v>0</v>
      </c>
      <c r="N103" s="242">
        <f t="shared" si="12"/>
        <v>0</v>
      </c>
      <c r="O103" s="242">
        <f t="shared" si="12"/>
        <v>0</v>
      </c>
      <c r="P103" s="242">
        <f t="shared" si="12"/>
        <v>0</v>
      </c>
      <c r="Q103" s="242">
        <f t="shared" si="12"/>
        <v>0</v>
      </c>
      <c r="R103" s="242">
        <f>IF(R85="NO",0,SUMPRODUCT($D$64:$R$64,$D$83:$R$83,$D$105:$R$105)/R105)</f>
        <v>0</v>
      </c>
    </row>
    <row r="105" spans="2:18" ht="13.15" x14ac:dyDescent="0.25">
      <c r="B105" s="334" t="s">
        <v>264</v>
      </c>
      <c r="C105" s="334"/>
      <c r="D105" s="147">
        <v>1</v>
      </c>
      <c r="E105" s="147">
        <v>1</v>
      </c>
      <c r="F105" s="147">
        <v>0.95</v>
      </c>
      <c r="G105" s="147">
        <v>0.85</v>
      </c>
      <c r="H105" s="147">
        <v>0.85</v>
      </c>
      <c r="I105" s="147">
        <v>0.85</v>
      </c>
      <c r="J105" s="147">
        <v>0.85</v>
      </c>
      <c r="K105" s="147">
        <v>0.35</v>
      </c>
      <c r="L105" s="147">
        <v>0.35</v>
      </c>
      <c r="M105" s="147">
        <v>0.35</v>
      </c>
      <c r="N105" s="147">
        <v>0.35</v>
      </c>
      <c r="O105" s="147">
        <v>0.35</v>
      </c>
      <c r="P105" s="147">
        <v>0.45</v>
      </c>
      <c r="Q105" s="147">
        <v>1</v>
      </c>
      <c r="R105" s="147">
        <v>1</v>
      </c>
    </row>
    <row r="108" spans="2:18" x14ac:dyDescent="0.2">
      <c r="B108" s="331" t="s">
        <v>304</v>
      </c>
      <c r="C108" s="331"/>
      <c r="D108" s="332" t="s">
        <v>2</v>
      </c>
      <c r="E108" s="332" t="s">
        <v>3</v>
      </c>
      <c r="F108" s="332" t="s">
        <v>4</v>
      </c>
      <c r="G108" s="332"/>
      <c r="H108" s="332"/>
      <c r="I108" s="332"/>
      <c r="J108" s="332"/>
      <c r="K108" s="332"/>
      <c r="L108" s="332"/>
      <c r="M108" s="332"/>
      <c r="N108" s="332" t="s">
        <v>5</v>
      </c>
      <c r="O108" s="332"/>
      <c r="P108" s="332"/>
      <c r="Q108" s="332"/>
      <c r="R108" s="332"/>
    </row>
    <row r="109" spans="2:18" ht="25.5" x14ac:dyDescent="0.2">
      <c r="B109" s="331"/>
      <c r="C109" s="331"/>
      <c r="D109" s="332"/>
      <c r="E109" s="332"/>
      <c r="F109" s="243" t="s">
        <v>7</v>
      </c>
      <c r="G109" s="243" t="s">
        <v>8</v>
      </c>
      <c r="H109" s="243" t="s">
        <v>9</v>
      </c>
      <c r="I109" s="243" t="s">
        <v>10</v>
      </c>
      <c r="J109" s="243" t="s">
        <v>11</v>
      </c>
      <c r="K109" s="243" t="s">
        <v>12</v>
      </c>
      <c r="L109" s="243" t="s">
        <v>13</v>
      </c>
      <c r="M109" s="243" t="s">
        <v>14</v>
      </c>
      <c r="N109" s="243" t="s">
        <v>15</v>
      </c>
      <c r="O109" s="243" t="s">
        <v>16</v>
      </c>
      <c r="P109" s="243" t="s">
        <v>17</v>
      </c>
      <c r="Q109" s="243" t="s">
        <v>18</v>
      </c>
      <c r="R109" s="243" t="s">
        <v>19</v>
      </c>
    </row>
    <row r="110" spans="2:18" ht="13.15" x14ac:dyDescent="0.25">
      <c r="B110" s="337" t="s">
        <v>6</v>
      </c>
      <c r="C110" s="337"/>
      <c r="D110" s="242">
        <f>SUM(D90:D94)-SUM(D99:D103)</f>
        <v>0</v>
      </c>
      <c r="E110" s="242">
        <f t="shared" ref="E110:R110" si="13">SUM(E90:E94)-SUM(E99:E103)</f>
        <v>0</v>
      </c>
      <c r="F110" s="242">
        <f t="shared" si="13"/>
        <v>0</v>
      </c>
      <c r="G110" s="242">
        <f t="shared" si="13"/>
        <v>0</v>
      </c>
      <c r="H110" s="242">
        <f t="shared" si="13"/>
        <v>0</v>
      </c>
      <c r="I110" s="242">
        <f t="shared" si="13"/>
        <v>0</v>
      </c>
      <c r="J110" s="242">
        <f t="shared" si="13"/>
        <v>0</v>
      </c>
      <c r="K110" s="242">
        <f t="shared" si="13"/>
        <v>0</v>
      </c>
      <c r="L110" s="242">
        <f t="shared" si="13"/>
        <v>0</v>
      </c>
      <c r="M110" s="242">
        <f t="shared" si="13"/>
        <v>0</v>
      </c>
      <c r="N110" s="242">
        <f t="shared" si="13"/>
        <v>0</v>
      </c>
      <c r="O110" s="242">
        <f t="shared" si="13"/>
        <v>0</v>
      </c>
      <c r="P110" s="242">
        <f t="shared" si="13"/>
        <v>0</v>
      </c>
      <c r="Q110" s="242">
        <f t="shared" si="13"/>
        <v>0</v>
      </c>
      <c r="R110" s="242">
        <f t="shared" si="13"/>
        <v>0</v>
      </c>
    </row>
    <row r="1000" spans="1:7" x14ac:dyDescent="0.2">
      <c r="A1000" s="158" t="s">
        <v>312</v>
      </c>
      <c r="B1000" s="158" t="s">
        <v>313</v>
      </c>
      <c r="C1000" s="158" t="s">
        <v>314</v>
      </c>
      <c r="D1000" s="158">
        <v>1990</v>
      </c>
      <c r="E1000" s="158">
        <v>2000</v>
      </c>
      <c r="F1000" s="158" t="s">
        <v>315</v>
      </c>
      <c r="G1000" s="158"/>
    </row>
    <row r="1001" spans="1:7" x14ac:dyDescent="0.2">
      <c r="A1001" s="158" t="s">
        <v>316</v>
      </c>
      <c r="B1001" s="158" t="s">
        <v>317</v>
      </c>
      <c r="C1001" s="158" t="s">
        <v>318</v>
      </c>
      <c r="D1001" s="158">
        <v>1991</v>
      </c>
      <c r="E1001" s="158">
        <v>2001</v>
      </c>
      <c r="F1001" s="158" t="s">
        <v>319</v>
      </c>
      <c r="G1001" s="158"/>
    </row>
    <row r="1002" spans="1:7" x14ac:dyDescent="0.2">
      <c r="A1002" s="158" t="s">
        <v>320</v>
      </c>
      <c r="B1002" s="158" t="s">
        <v>321</v>
      </c>
      <c r="C1002" s="158" t="s">
        <v>322</v>
      </c>
      <c r="D1002" s="158">
        <v>1992</v>
      </c>
      <c r="E1002" s="158">
        <v>2002</v>
      </c>
      <c r="F1002" s="158" t="s">
        <v>323</v>
      </c>
      <c r="G1002" s="158"/>
    </row>
    <row r="1003" spans="1:7" x14ac:dyDescent="0.2">
      <c r="A1003" s="158" t="s">
        <v>324</v>
      </c>
      <c r="B1003" s="158" t="s">
        <v>325</v>
      </c>
      <c r="C1003" s="158" t="s">
        <v>326</v>
      </c>
      <c r="D1003" s="158">
        <v>1993</v>
      </c>
      <c r="E1003" s="158">
        <v>2003</v>
      </c>
      <c r="F1003" s="158" t="s">
        <v>327</v>
      </c>
      <c r="G1003" s="158"/>
    </row>
    <row r="1004" spans="1:7" x14ac:dyDescent="0.2">
      <c r="A1004" s="158" t="s">
        <v>328</v>
      </c>
      <c r="B1004" s="158" t="s">
        <v>329</v>
      </c>
      <c r="C1004" s="158"/>
      <c r="D1004" s="158">
        <v>1994</v>
      </c>
      <c r="E1004" s="158">
        <v>2004</v>
      </c>
      <c r="F1004" s="158" t="s">
        <v>330</v>
      </c>
      <c r="G1004" s="158"/>
    </row>
    <row r="1005" spans="1:7" x14ac:dyDescent="0.2">
      <c r="A1005" s="158" t="s">
        <v>331</v>
      </c>
      <c r="B1005" s="158" t="s">
        <v>332</v>
      </c>
      <c r="C1005" s="158"/>
      <c r="D1005" s="158">
        <v>1995</v>
      </c>
      <c r="E1005" s="158">
        <v>2005</v>
      </c>
      <c r="F1005" s="158"/>
      <c r="G1005" s="158"/>
    </row>
    <row r="1006" spans="1:7" x14ac:dyDescent="0.2">
      <c r="A1006" s="158" t="s">
        <v>333</v>
      </c>
      <c r="B1006" s="158" t="s">
        <v>334</v>
      </c>
      <c r="C1006" s="158"/>
      <c r="D1006" s="158">
        <v>1996</v>
      </c>
      <c r="E1006" s="158">
        <v>2006</v>
      </c>
      <c r="F1006" s="158"/>
      <c r="G1006" s="158"/>
    </row>
    <row r="1007" spans="1:7" x14ac:dyDescent="0.2">
      <c r="A1007" s="158" t="s">
        <v>335</v>
      </c>
      <c r="B1007" s="158" t="s">
        <v>336</v>
      </c>
      <c r="C1007" s="158"/>
      <c r="D1007" s="158">
        <v>1997</v>
      </c>
      <c r="E1007" s="158">
        <v>2007</v>
      </c>
      <c r="F1007" s="158"/>
      <c r="G1007" s="158"/>
    </row>
    <row r="1008" spans="1:7" x14ac:dyDescent="0.2">
      <c r="A1008" s="158" t="s">
        <v>192</v>
      </c>
      <c r="B1008" s="158" t="s">
        <v>337</v>
      </c>
      <c r="C1008" s="158"/>
      <c r="D1008" s="158">
        <v>1998</v>
      </c>
      <c r="E1008" s="158">
        <v>2008</v>
      </c>
      <c r="F1008" s="158"/>
      <c r="G1008" s="158"/>
    </row>
    <row r="1009" spans="1:7" x14ac:dyDescent="0.2">
      <c r="A1009" s="158"/>
      <c r="B1009" s="158" t="s">
        <v>338</v>
      </c>
      <c r="C1009" s="158"/>
      <c r="D1009" s="158">
        <v>1999</v>
      </c>
      <c r="E1009" s="158">
        <v>2009</v>
      </c>
      <c r="F1009" s="158"/>
      <c r="G1009" s="158"/>
    </row>
    <row r="1010" spans="1:7" x14ac:dyDescent="0.2">
      <c r="A1010" s="158"/>
      <c r="B1010" s="158" t="s">
        <v>339</v>
      </c>
      <c r="C1010" s="158"/>
      <c r="D1010" s="158">
        <v>2000</v>
      </c>
      <c r="E1010" s="158">
        <v>2010</v>
      </c>
      <c r="F1010" s="158"/>
      <c r="G1010" s="158"/>
    </row>
    <row r="1011" spans="1:7" x14ac:dyDescent="0.2">
      <c r="A1011" s="158"/>
      <c r="B1011" s="158" t="s">
        <v>192</v>
      </c>
      <c r="C1011" s="158"/>
      <c r="D1011" s="158">
        <v>2001</v>
      </c>
      <c r="E1011" s="158">
        <v>2011</v>
      </c>
      <c r="F1011" s="158"/>
      <c r="G1011" s="158"/>
    </row>
    <row r="1012" spans="1:7" x14ac:dyDescent="0.2">
      <c r="A1012" s="158"/>
      <c r="B1012" s="158"/>
      <c r="C1012" s="158"/>
      <c r="D1012" s="158">
        <v>2002</v>
      </c>
      <c r="E1012" s="158">
        <v>2012</v>
      </c>
      <c r="F1012" s="158"/>
      <c r="G1012" s="158"/>
    </row>
    <row r="1013" spans="1:7" x14ac:dyDescent="0.2">
      <c r="A1013" s="158"/>
      <c r="B1013" s="158"/>
      <c r="C1013" s="158"/>
      <c r="D1013" s="158">
        <v>2003</v>
      </c>
      <c r="E1013" s="158">
        <v>2013</v>
      </c>
      <c r="F1013" s="158"/>
      <c r="G1013" s="158"/>
    </row>
    <row r="1014" spans="1:7" x14ac:dyDescent="0.2">
      <c r="A1014" s="158"/>
      <c r="B1014" s="158"/>
      <c r="C1014" s="158"/>
      <c r="D1014" s="158">
        <v>2004</v>
      </c>
      <c r="E1014" s="158">
        <v>2014</v>
      </c>
      <c r="F1014" s="158"/>
      <c r="G1014" s="158"/>
    </row>
    <row r="1015" spans="1:7" x14ac:dyDescent="0.2">
      <c r="A1015" s="158"/>
      <c r="B1015" s="158"/>
      <c r="C1015" s="158"/>
      <c r="D1015" s="158">
        <v>2005</v>
      </c>
      <c r="E1015" s="158">
        <v>2015</v>
      </c>
      <c r="F1015" s="158"/>
      <c r="G1015" s="158"/>
    </row>
    <row r="1016" spans="1:7" x14ac:dyDescent="0.2">
      <c r="A1016" s="158"/>
      <c r="B1016" s="158"/>
      <c r="C1016" s="158"/>
      <c r="D1016" s="158">
        <v>2006</v>
      </c>
      <c r="E1016" s="158">
        <v>2016</v>
      </c>
      <c r="F1016" s="158"/>
      <c r="G1016" s="158"/>
    </row>
    <row r="1017" spans="1:7" x14ac:dyDescent="0.2">
      <c r="A1017" s="158"/>
      <c r="B1017" s="158"/>
      <c r="C1017" s="158"/>
      <c r="D1017" s="158">
        <v>2007</v>
      </c>
      <c r="E1017" s="158">
        <v>2017</v>
      </c>
      <c r="F1017" s="158"/>
      <c r="G1017" s="158"/>
    </row>
    <row r="1018" spans="1:7" x14ac:dyDescent="0.2">
      <c r="A1018" s="158"/>
      <c r="B1018" s="158"/>
      <c r="C1018" s="158"/>
      <c r="D1018" s="158">
        <v>2008</v>
      </c>
      <c r="E1018" s="158">
        <v>2018</v>
      </c>
      <c r="F1018" s="158"/>
      <c r="G1018" s="158"/>
    </row>
    <row r="1019" spans="1:7" x14ac:dyDescent="0.2">
      <c r="A1019" s="158"/>
      <c r="B1019" s="158"/>
      <c r="C1019" s="158"/>
      <c r="D1019" s="158">
        <v>2009</v>
      </c>
      <c r="E1019" s="158">
        <v>2019</v>
      </c>
      <c r="F1019" s="158"/>
      <c r="G1019" s="158"/>
    </row>
    <row r="1020" spans="1:7" x14ac:dyDescent="0.2">
      <c r="A1020" s="158"/>
      <c r="B1020" s="158"/>
      <c r="C1020" s="158"/>
      <c r="D1020" s="158">
        <v>2010</v>
      </c>
      <c r="E1020" s="158">
        <v>2020</v>
      </c>
      <c r="F1020" s="158"/>
      <c r="G1020" s="158"/>
    </row>
    <row r="1021" spans="1:7" x14ac:dyDescent="0.2">
      <c r="A1021" s="158"/>
      <c r="B1021" s="158"/>
      <c r="C1021" s="158"/>
      <c r="D1021" s="158">
        <v>2011</v>
      </c>
      <c r="E1021" s="158">
        <v>2021</v>
      </c>
      <c r="F1021" s="158"/>
      <c r="G1021" s="158"/>
    </row>
    <row r="1022" spans="1:7" x14ac:dyDescent="0.2">
      <c r="A1022" s="158"/>
      <c r="B1022" s="158"/>
      <c r="C1022" s="158"/>
      <c r="D1022" s="158">
        <v>2012</v>
      </c>
      <c r="E1022" s="158">
        <v>2022</v>
      </c>
      <c r="F1022" s="158"/>
      <c r="G1022" s="158"/>
    </row>
    <row r="1023" spans="1:7" x14ac:dyDescent="0.2">
      <c r="A1023" s="158"/>
      <c r="B1023" s="158"/>
      <c r="C1023" s="158"/>
      <c r="D1023" s="158">
        <v>2013</v>
      </c>
      <c r="E1023" s="158">
        <v>2023</v>
      </c>
      <c r="F1023" s="158"/>
      <c r="G1023" s="158"/>
    </row>
    <row r="1024" spans="1:7" x14ac:dyDescent="0.2">
      <c r="A1024" s="158"/>
      <c r="B1024" s="158"/>
      <c r="C1024" s="158"/>
      <c r="D1024" s="158">
        <v>2014</v>
      </c>
      <c r="E1024" s="158">
        <v>2024</v>
      </c>
      <c r="F1024" s="158"/>
      <c r="G1024" s="158"/>
    </row>
    <row r="1025" spans="1:7" x14ac:dyDescent="0.2">
      <c r="A1025" s="158"/>
      <c r="B1025" s="158"/>
      <c r="C1025" s="158"/>
      <c r="D1025" s="158">
        <v>2015</v>
      </c>
      <c r="E1025" s="158">
        <v>2025</v>
      </c>
      <c r="F1025" s="158"/>
      <c r="G1025" s="158"/>
    </row>
    <row r="1026" spans="1:7" x14ac:dyDescent="0.2">
      <c r="A1026" s="158"/>
      <c r="B1026" s="158"/>
      <c r="C1026" s="158"/>
      <c r="D1026" s="158">
        <v>2016</v>
      </c>
      <c r="E1026" s="158">
        <v>2026</v>
      </c>
      <c r="F1026" s="158"/>
      <c r="G1026" s="158"/>
    </row>
    <row r="1027" spans="1:7" x14ac:dyDescent="0.2">
      <c r="A1027" s="158"/>
      <c r="B1027" s="158"/>
      <c r="C1027" s="158"/>
      <c r="D1027" s="158">
        <v>2017</v>
      </c>
      <c r="E1027" s="158">
        <v>2027</v>
      </c>
      <c r="F1027" s="158"/>
      <c r="G1027" s="158"/>
    </row>
    <row r="1028" spans="1:7" x14ac:dyDescent="0.2">
      <c r="A1028" s="158"/>
      <c r="B1028" s="158"/>
      <c r="C1028" s="158"/>
      <c r="D1028" s="158">
        <v>2018</v>
      </c>
      <c r="E1028" s="158">
        <v>2028</v>
      </c>
      <c r="F1028" s="158"/>
      <c r="G1028" s="158"/>
    </row>
    <row r="1029" spans="1:7" x14ac:dyDescent="0.2">
      <c r="A1029" s="158"/>
      <c r="B1029" s="158"/>
      <c r="C1029" s="158"/>
      <c r="D1029" s="158">
        <v>2019</v>
      </c>
      <c r="E1029" s="158">
        <v>2029</v>
      </c>
      <c r="F1029" s="158"/>
      <c r="G1029" s="158"/>
    </row>
    <row r="1030" spans="1:7" x14ac:dyDescent="0.2">
      <c r="A1030" s="158"/>
      <c r="B1030" s="158"/>
      <c r="C1030" s="158"/>
      <c r="D1030" s="158">
        <v>2020</v>
      </c>
      <c r="E1030" s="158">
        <v>2030</v>
      </c>
      <c r="F1030" s="158"/>
      <c r="G1030" s="158"/>
    </row>
    <row r="1031" spans="1:7" x14ac:dyDescent="0.2">
      <c r="A1031" s="158"/>
      <c r="B1031" s="158"/>
      <c r="C1031" s="158"/>
      <c r="D1031" s="158">
        <v>2021</v>
      </c>
      <c r="E1031" s="158">
        <v>2031</v>
      </c>
      <c r="F1031" s="158"/>
      <c r="G1031" s="158"/>
    </row>
    <row r="1032" spans="1:7" x14ac:dyDescent="0.2">
      <c r="A1032" s="158"/>
      <c r="B1032" s="158"/>
      <c r="C1032" s="158"/>
      <c r="D1032" s="158">
        <v>2022</v>
      </c>
      <c r="E1032" s="158">
        <v>2032</v>
      </c>
      <c r="F1032" s="158"/>
      <c r="G1032" s="158"/>
    </row>
    <row r="1033" spans="1:7" x14ac:dyDescent="0.2">
      <c r="A1033" s="158"/>
      <c r="B1033" s="158"/>
      <c r="C1033" s="158"/>
      <c r="D1033" s="158">
        <v>2023</v>
      </c>
      <c r="E1033" s="158">
        <v>2033</v>
      </c>
      <c r="F1033" s="158"/>
      <c r="G1033" s="158"/>
    </row>
    <row r="1034" spans="1:7" x14ac:dyDescent="0.2">
      <c r="A1034" s="158"/>
      <c r="B1034" s="158"/>
      <c r="C1034" s="158"/>
      <c r="D1034" s="158">
        <v>2024</v>
      </c>
      <c r="E1034" s="158">
        <v>2034</v>
      </c>
      <c r="F1034" s="158"/>
      <c r="G1034" s="158"/>
    </row>
    <row r="1035" spans="1:7" x14ac:dyDescent="0.2">
      <c r="A1035" s="158"/>
      <c r="B1035" s="158"/>
      <c r="C1035" s="158"/>
      <c r="D1035" s="158">
        <v>2025</v>
      </c>
      <c r="E1035" s="158">
        <v>2035</v>
      </c>
      <c r="F1035" s="158"/>
      <c r="G1035" s="158"/>
    </row>
    <row r="1036" spans="1:7" x14ac:dyDescent="0.2">
      <c r="A1036" s="158"/>
      <c r="B1036" s="158"/>
      <c r="C1036" s="158"/>
      <c r="D1036" s="158">
        <v>2026</v>
      </c>
      <c r="E1036" s="158">
        <v>2036</v>
      </c>
      <c r="F1036" s="158"/>
      <c r="G1036" s="158"/>
    </row>
    <row r="1037" spans="1:7" x14ac:dyDescent="0.2">
      <c r="A1037" s="158"/>
      <c r="B1037" s="158"/>
      <c r="C1037" s="158"/>
      <c r="D1037" s="158">
        <v>2027</v>
      </c>
      <c r="E1037" s="158">
        <v>2037</v>
      </c>
      <c r="F1037" s="158"/>
      <c r="G1037" s="158"/>
    </row>
    <row r="1038" spans="1:7" x14ac:dyDescent="0.2">
      <c r="A1038" s="158"/>
      <c r="B1038" s="158"/>
      <c r="C1038" s="158"/>
      <c r="D1038" s="158">
        <v>2028</v>
      </c>
      <c r="E1038" s="158">
        <v>2038</v>
      </c>
      <c r="F1038" s="158"/>
      <c r="G1038" s="158"/>
    </row>
    <row r="1039" spans="1:7" x14ac:dyDescent="0.2">
      <c r="A1039" s="158"/>
      <c r="B1039" s="158"/>
      <c r="C1039" s="158"/>
      <c r="D1039" s="158">
        <v>2029</v>
      </c>
      <c r="E1039" s="158">
        <v>2039</v>
      </c>
      <c r="F1039" s="158"/>
      <c r="G1039" s="158"/>
    </row>
    <row r="1040" spans="1:7" x14ac:dyDescent="0.2">
      <c r="A1040" s="158"/>
      <c r="B1040" s="158"/>
      <c r="C1040" s="158"/>
      <c r="D1040" s="158">
        <v>2030</v>
      </c>
      <c r="E1040" s="158">
        <v>2040</v>
      </c>
      <c r="F1040" s="158"/>
      <c r="G1040" s="158"/>
    </row>
    <row r="1041" spans="1:7" x14ac:dyDescent="0.2">
      <c r="A1041" s="158"/>
      <c r="B1041" s="158"/>
      <c r="C1041" s="158"/>
      <c r="D1041" s="158"/>
      <c r="E1041" s="158">
        <v>2041</v>
      </c>
      <c r="F1041" s="158"/>
      <c r="G1041" s="158"/>
    </row>
    <row r="1042" spans="1:7" x14ac:dyDescent="0.2">
      <c r="A1042" s="158"/>
      <c r="B1042" s="158"/>
      <c r="C1042" s="158"/>
      <c r="D1042" s="158"/>
      <c r="E1042" s="158">
        <v>2042</v>
      </c>
      <c r="F1042" s="158"/>
      <c r="G1042" s="158"/>
    </row>
    <row r="1043" spans="1:7" x14ac:dyDescent="0.2">
      <c r="A1043" s="158"/>
      <c r="B1043" s="158"/>
      <c r="C1043" s="158"/>
      <c r="D1043" s="158"/>
      <c r="E1043" s="158">
        <v>2043</v>
      </c>
      <c r="F1043" s="158"/>
      <c r="G1043" s="158"/>
    </row>
    <row r="1044" spans="1:7" x14ac:dyDescent="0.2">
      <c r="A1044" s="158"/>
      <c r="B1044" s="158"/>
      <c r="C1044" s="158"/>
      <c r="D1044" s="158"/>
      <c r="E1044" s="158">
        <v>2044</v>
      </c>
      <c r="F1044" s="158"/>
      <c r="G1044" s="158"/>
    </row>
    <row r="1045" spans="1:7" x14ac:dyDescent="0.2">
      <c r="A1045" s="158"/>
      <c r="B1045" s="158"/>
      <c r="C1045" s="158"/>
      <c r="D1045" s="158"/>
      <c r="E1045" s="158">
        <v>2045</v>
      </c>
      <c r="F1045" s="158"/>
      <c r="G1045" s="158"/>
    </row>
    <row r="1046" spans="1:7" x14ac:dyDescent="0.2">
      <c r="A1046" s="158"/>
      <c r="B1046" s="158"/>
      <c r="C1046" s="158"/>
      <c r="D1046" s="158"/>
      <c r="E1046" s="158">
        <v>2046</v>
      </c>
      <c r="F1046" s="158"/>
      <c r="G1046" s="158"/>
    </row>
    <row r="1047" spans="1:7" x14ac:dyDescent="0.2">
      <c r="A1047" s="158"/>
      <c r="B1047" s="158"/>
      <c r="C1047" s="158"/>
      <c r="D1047" s="158"/>
      <c r="E1047" s="158">
        <v>2047</v>
      </c>
      <c r="F1047" s="158"/>
      <c r="G1047" s="158"/>
    </row>
    <row r="1048" spans="1:7" x14ac:dyDescent="0.2">
      <c r="A1048" s="158"/>
      <c r="B1048" s="158"/>
      <c r="C1048" s="158"/>
      <c r="D1048" s="158"/>
      <c r="E1048" s="158">
        <v>2048</v>
      </c>
      <c r="F1048" s="158"/>
      <c r="G1048" s="158"/>
    </row>
    <row r="1049" spans="1:7" x14ac:dyDescent="0.2">
      <c r="A1049" s="158"/>
      <c r="B1049" s="158"/>
      <c r="C1049" s="158"/>
      <c r="D1049" s="158"/>
      <c r="E1049" s="158">
        <v>2049</v>
      </c>
      <c r="F1049" s="158"/>
      <c r="G1049" s="158"/>
    </row>
    <row r="1050" spans="1:7" x14ac:dyDescent="0.2">
      <c r="A1050" s="158"/>
      <c r="B1050" s="158"/>
      <c r="C1050" s="158"/>
      <c r="D1050" s="158"/>
      <c r="E1050" s="158">
        <v>2050</v>
      </c>
      <c r="F1050" s="158"/>
      <c r="G1050" s="158"/>
    </row>
  </sheetData>
  <mergeCells count="127">
    <mergeCell ref="Z69:Z70"/>
    <mergeCell ref="Z71:Z73"/>
    <mergeCell ref="Z74:Z76"/>
    <mergeCell ref="Z77:Z79"/>
    <mergeCell ref="Z80:Z82"/>
    <mergeCell ref="Z83:Z85"/>
    <mergeCell ref="S68:Z68"/>
    <mergeCell ref="B110:C110"/>
    <mergeCell ref="V88:V89"/>
    <mergeCell ref="B90:C90"/>
    <mergeCell ref="B91:C91"/>
    <mergeCell ref="B92:C92"/>
    <mergeCell ref="B93:C93"/>
    <mergeCell ref="B94:C94"/>
    <mergeCell ref="B97:C98"/>
    <mergeCell ref="D97:D98"/>
    <mergeCell ref="E97:E98"/>
    <mergeCell ref="F97:M97"/>
    <mergeCell ref="N97:R97"/>
    <mergeCell ref="T88:T89"/>
    <mergeCell ref="U88:U89"/>
    <mergeCell ref="B101:C101"/>
    <mergeCell ref="B102:C102"/>
    <mergeCell ref="B103:C103"/>
    <mergeCell ref="B105:C105"/>
    <mergeCell ref="B99:C99"/>
    <mergeCell ref="B100:C100"/>
    <mergeCell ref="B108:C109"/>
    <mergeCell ref="D108:D109"/>
    <mergeCell ref="E108:E109"/>
    <mergeCell ref="F108:M108"/>
    <mergeCell ref="T80:T82"/>
    <mergeCell ref="U80:U82"/>
    <mergeCell ref="N108:R108"/>
    <mergeCell ref="B80:B81"/>
    <mergeCell ref="B83:B84"/>
    <mergeCell ref="B88:C89"/>
    <mergeCell ref="D88:D89"/>
    <mergeCell ref="E88:E89"/>
    <mergeCell ref="F88:M88"/>
    <mergeCell ref="N88:R88"/>
    <mergeCell ref="S88:S89"/>
    <mergeCell ref="V80:V82"/>
    <mergeCell ref="W80:W82"/>
    <mergeCell ref="X80:X82"/>
    <mergeCell ref="Y80:Y82"/>
    <mergeCell ref="S83:S85"/>
    <mergeCell ref="T83:T85"/>
    <mergeCell ref="U83:U85"/>
    <mergeCell ref="V83:V85"/>
    <mergeCell ref="W83:W85"/>
    <mergeCell ref="X83:X85"/>
    <mergeCell ref="Y83:Y85"/>
    <mergeCell ref="S80:S82"/>
    <mergeCell ref="AC12:AO12"/>
    <mergeCell ref="AC34:AO34"/>
    <mergeCell ref="AC13:AO31"/>
    <mergeCell ref="AC35:AO53"/>
    <mergeCell ref="F62:M62"/>
    <mergeCell ref="N62:R62"/>
    <mergeCell ref="F44:S44"/>
    <mergeCell ref="F45:F46"/>
    <mergeCell ref="G45:N45"/>
    <mergeCell ref="O45:S45"/>
    <mergeCell ref="F26:S26"/>
    <mergeCell ref="F27:F28"/>
    <mergeCell ref="G27:N27"/>
    <mergeCell ref="O27:S27"/>
    <mergeCell ref="B21:C21"/>
    <mergeCell ref="B26:B28"/>
    <mergeCell ref="C26:C28"/>
    <mergeCell ref="D26:D28"/>
    <mergeCell ref="E26:E28"/>
    <mergeCell ref="B64:C64"/>
    <mergeCell ref="B44:B46"/>
    <mergeCell ref="C44:C46"/>
    <mergeCell ref="D44:D46"/>
    <mergeCell ref="E44:E46"/>
    <mergeCell ref="B62:C63"/>
    <mergeCell ref="D62:D63"/>
    <mergeCell ref="E62:E63"/>
    <mergeCell ref="M4:Q4"/>
    <mergeCell ref="N18:R18"/>
    <mergeCell ref="B20:C20"/>
    <mergeCell ref="B4:B5"/>
    <mergeCell ref="C4:C5"/>
    <mergeCell ref="D4:D5"/>
    <mergeCell ref="E4:L4"/>
    <mergeCell ref="B18:C19"/>
    <mergeCell ref="D18:D19"/>
    <mergeCell ref="E18:E19"/>
    <mergeCell ref="F18:M18"/>
    <mergeCell ref="B68:C70"/>
    <mergeCell ref="S69:S70"/>
    <mergeCell ref="T69:T70"/>
    <mergeCell ref="U69:U70"/>
    <mergeCell ref="V69:V70"/>
    <mergeCell ref="W69:W70"/>
    <mergeCell ref="X69:Y69"/>
    <mergeCell ref="D68:D70"/>
    <mergeCell ref="E68:E70"/>
    <mergeCell ref="F68:M69"/>
    <mergeCell ref="N68:R69"/>
    <mergeCell ref="B71:B72"/>
    <mergeCell ref="S71:S73"/>
    <mergeCell ref="T71:T73"/>
    <mergeCell ref="U71:U73"/>
    <mergeCell ref="V71:V73"/>
    <mergeCell ref="W71:W73"/>
    <mergeCell ref="X71:X73"/>
    <mergeCell ref="Y71:Y73"/>
    <mergeCell ref="B74:B75"/>
    <mergeCell ref="B77:B78"/>
    <mergeCell ref="S74:S76"/>
    <mergeCell ref="T74:T76"/>
    <mergeCell ref="U74:U76"/>
    <mergeCell ref="V74:V76"/>
    <mergeCell ref="W74:W76"/>
    <mergeCell ref="X74:X76"/>
    <mergeCell ref="Y74:Y76"/>
    <mergeCell ref="S77:S79"/>
    <mergeCell ref="T77:T79"/>
    <mergeCell ref="U77:U79"/>
    <mergeCell ref="V77:V79"/>
    <mergeCell ref="W77:W79"/>
    <mergeCell ref="X77:X79"/>
    <mergeCell ref="Y77:Y79"/>
  </mergeCells>
  <dataValidations count="7">
    <dataValidation type="list" allowBlank="1" showInputMessage="1" showErrorMessage="1" sqref="C82:R82 C85:R85 C76:R76 C73:R73 C79:R79">
      <formula1>$AM$1:$AM$2</formula1>
    </dataValidation>
    <dataValidation type="list" allowBlank="1" showInputMessage="1" showErrorMessage="1" sqref="T71:T85">
      <formula1>$A$1000:$A$1008</formula1>
    </dataValidation>
    <dataValidation type="list" allowBlank="1" showInputMessage="1" showErrorMessage="1" sqref="U71:U85">
      <formula1>$B$1000:$B$1011</formula1>
    </dataValidation>
    <dataValidation type="list" allowBlank="1" showInputMessage="1" showErrorMessage="1" sqref="V71:V85">
      <formula1>$C$1000:$C$1003</formula1>
    </dataValidation>
    <dataValidation type="list" allowBlank="1" showInputMessage="1" showErrorMessage="1" sqref="X71:X85">
      <formula1>$D$1000:$D$1040</formula1>
    </dataValidation>
    <dataValidation type="list" allowBlank="1" showInputMessage="1" showErrorMessage="1" sqref="Y71:Y85">
      <formula1>$E$1000:$E$1050</formula1>
    </dataValidation>
    <dataValidation type="list" allowBlank="1" showInputMessage="1" showErrorMessage="1" sqref="Z71:Z85">
      <formula1>$F$1000:$F$1004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D2B6C33144764FB058BC985F738D36" ma:contentTypeVersion="1" ma:contentTypeDescription="Create a new document." ma:contentTypeScope="" ma:versionID="2e51730d9b35ffde0c34da5e78f872ad">
  <xsd:schema xmlns:xsd="http://www.w3.org/2001/XMLSchema" xmlns:xs="http://www.w3.org/2001/XMLSchema" xmlns:p="http://schemas.microsoft.com/office/2006/metadata/properties" targetNamespace="http://schemas.microsoft.com/office/2006/metadata/properties" ma:root="true" ma:fieldsID="26e4863383729cb444416dcdc8f5e0b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29B75-8BF9-4849-99DA-458E03A2445E}">
  <ds:schemaRefs>
    <ds:schemaRef ds:uri="http://schemas.microsoft.com/office/infopath/2007/PartnerControls"/>
    <ds:schemaRef ds:uri="http://schemas.openxmlformats.org/package/2006/metadata/core-properties"/>
    <ds:schemaRef ds:uri="http://purl.org/dc/elements/1.1/"/>
    <ds:schemaRef ds:uri="http://purl.org/dc/dcmitype/"/>
    <ds:schemaRef ds:uri="http://schemas.microsoft.com/office/2006/documentManagement/types"/>
    <ds:schemaRef ds:uri="http://purl.org/dc/term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D8B3E4B4-B288-4D02-A645-28C5286615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76CC890-1835-43BE-97D2-6608676521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17</vt:i4>
      </vt:variant>
    </vt:vector>
  </HeadingPairs>
  <TitlesOfParts>
    <vt:vector size="17" baseType="lpstr">
      <vt:lpstr>File_Partner_info</vt:lpstr>
      <vt:lpstr>Energy_balance_baseline</vt:lpstr>
      <vt:lpstr>Projected_energy_balance_target</vt:lpstr>
      <vt:lpstr>Emission factors</vt:lpstr>
      <vt:lpstr>1.Municipal buildings</vt:lpstr>
      <vt:lpstr>2.Tertiary buildings</vt:lpstr>
      <vt:lpstr>3.Residential buildings</vt:lpstr>
      <vt:lpstr>4.Public lighting</vt:lpstr>
      <vt:lpstr>5.Industry-Non ETS</vt:lpstr>
      <vt:lpstr>6.Industry-ETS</vt:lpstr>
      <vt:lpstr>7.AgricultureForestryFisheries</vt:lpstr>
      <vt:lpstr>8.Municipal fleet</vt:lpstr>
      <vt:lpstr>9.Private and commercial fleet</vt:lpstr>
      <vt:lpstr>10.Public transport</vt:lpstr>
      <vt:lpstr>Energy_supply</vt:lpstr>
      <vt:lpstr>Misc</vt:lpstr>
      <vt:lpstr>General Instructions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creator>
  <cp:lastModifiedBy>Biasco Chiara</cp:lastModifiedBy>
  <dcterms:created xsi:type="dcterms:W3CDTF">2017-12-22T17:34:27Z</dcterms:created>
  <dcterms:modified xsi:type="dcterms:W3CDTF">2020-02-27T13:14:46Z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0x01010028D2B6C33144764FB058BC985F738D36</vt:lpwstr>
  </property>
</Properties>
</file>